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51A4133-A110-4FE2-BA92-2058C9DCD6F9}" xr6:coauthVersionLast="47" xr6:coauthVersionMax="47" xr10:uidLastSave="{00000000-0000-0000-0000-000000000000}"/>
  <bookViews>
    <workbookView xWindow="-120" yWindow="-120" windowWidth="29040" windowHeight="15840" xr2:uid="{7E082530-CCCA-43EC-92A8-418BE70291D1}"/>
  </bookViews>
  <sheets>
    <sheet name="DD " sheetId="1" r:id="rId1"/>
    <sheet name="DD FİYAT LİSTESİ" sheetId="2" r:id="rId2"/>
    <sheet name="ÜNMAK" sheetId="4" r:id="rId3"/>
    <sheet name="ÜNMAK FİYAT LİSTESİ" sheetId="5" r:id="rId4"/>
  </sheets>
  <definedNames>
    <definedName name="ORAN">'DD FİYAT LİSTESİ'!$ER$1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" l="1"/>
  <c r="L26" i="1" s="1"/>
  <c r="L24" i="1"/>
  <c r="L25" i="1"/>
  <c r="F21" i="2" l="1"/>
  <c r="F22" i="2"/>
  <c r="D6" i="1"/>
  <c r="C27" i="1"/>
  <c r="L7" i="4" l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6" i="4"/>
  <c r="K27" i="4"/>
  <c r="I27" i="4"/>
  <c r="G27" i="4"/>
  <c r="E27" i="4"/>
  <c r="C27" i="4"/>
  <c r="K26" i="4"/>
  <c r="I26" i="4"/>
  <c r="G26" i="4"/>
  <c r="E26" i="4"/>
  <c r="C26" i="4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K27" i="1"/>
  <c r="I27" i="1"/>
  <c r="G27" i="1"/>
  <c r="E27" i="1"/>
  <c r="K26" i="1"/>
  <c r="I26" i="1"/>
  <c r="G26" i="1"/>
  <c r="E26" i="1"/>
  <c r="C26" i="1"/>
  <c r="O16" i="4" l="1"/>
  <c r="O17" i="4"/>
  <c r="J26" i="4"/>
  <c r="L26" i="4"/>
  <c r="H26" i="4"/>
  <c r="F26" i="4"/>
  <c r="D26" i="4"/>
  <c r="F26" i="1"/>
  <c r="J26" i="1"/>
  <c r="H26" i="1"/>
  <c r="O17" i="1"/>
  <c r="D26" i="1"/>
  <c r="O16" i="1"/>
  <c r="O6" i="4" l="1"/>
  <c r="O7" i="4" s="1"/>
  <c r="O8" i="4" s="1"/>
  <c r="O6" i="1"/>
  <c r="O7" i="1" s="1"/>
  <c r="O9" i="4" l="1"/>
  <c r="O10" i="4" s="1"/>
  <c r="O8" i="1"/>
  <c r="O9" i="1" s="1"/>
  <c r="O10" i="1" s="1"/>
</calcChain>
</file>

<file path=xl/sharedStrings.xml><?xml version="1.0" encoding="utf-8"?>
<sst xmlns="http://schemas.openxmlformats.org/spreadsheetml/2006/main" count="112" uniqueCount="24">
  <si>
    <t>DEMİRDÖKÜM PLUS PANEL RADYATÖR</t>
  </si>
  <si>
    <t>PKKP</t>
  </si>
  <si>
    <t>UZUNLUK</t>
  </si>
  <si>
    <t>İSK.ORANI</t>
  </si>
  <si>
    <t>300 mm</t>
  </si>
  <si>
    <t>400 mm</t>
  </si>
  <si>
    <t>500 mm</t>
  </si>
  <si>
    <t>600 mm</t>
  </si>
  <si>
    <t>900 mm</t>
  </si>
  <si>
    <t>ADET</t>
  </si>
  <si>
    <t>FİYAT</t>
  </si>
  <si>
    <t>mm</t>
  </si>
  <si>
    <t>TOPLAM</t>
  </si>
  <si>
    <t>İSK.TUTARI</t>
  </si>
  <si>
    <t>GENEL TOPLAMLAR</t>
  </si>
  <si>
    <t>METRE</t>
  </si>
  <si>
    <t>Adet Toplam</t>
  </si>
  <si>
    <t>Metre Toplam</t>
  </si>
  <si>
    <t>ARA TOPLAM</t>
  </si>
  <si>
    <t>GENEL TOPLAM</t>
  </si>
  <si>
    <t>KDV   20%</t>
  </si>
  <si>
    <t>ÜNMAK PANEL RADYATÖR</t>
  </si>
  <si>
    <t>DEMİRDÖKÜM PLUS PANEL RADYATÖR HESAPLAMA</t>
  </si>
  <si>
    <t>ÜNMAK PANEL RADYATÖR HESAPLAMA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</si>
</sst>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TL&quot;"/>
  </numFmts>
  <fonts count="12" x14ac:knownFonts="1">
    <font>
      <sz val="11"/>
      <color theme="1"/>
      <name val="Calibri"/>
      <family val="2"/>
      <charset val="162"/>
      <scheme val="minor"/>
    </font>
    <font>
      <b/>
      <sz val="18"/>
      <color theme="0"/>
      <name val="Arial Tur"/>
      <charset val="162"/>
    </font>
    <font>
      <b/>
      <sz val="10"/>
      <name val="Arial Tur"/>
      <charset val="162"/>
    </font>
    <font>
      <b/>
      <sz val="9"/>
      <name val="Arial Tur"/>
      <charset val="162"/>
    </font>
    <font>
      <b/>
      <sz val="12"/>
      <name val="Arial Tur"/>
      <charset val="162"/>
    </font>
    <font>
      <b/>
      <sz val="9"/>
      <color rgb="FFFF0000"/>
      <name val="Arial Tur"/>
      <charset val="162"/>
    </font>
    <font>
      <sz val="12"/>
      <name val="Arial Tur"/>
      <charset val="162"/>
    </font>
    <font>
      <sz val="9"/>
      <name val="Arial Tur"/>
      <charset val="162"/>
    </font>
    <font>
      <b/>
      <sz val="11"/>
      <color rgb="FFFF0000"/>
      <name val="Arial Tur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0" applyNumberFormat="1"/>
    <xf numFmtId="43" fontId="0" fillId="0" borderId="0" xfId="0" applyNumberFormat="1" applyAlignment="1">
      <alignment horizontal="center" vertical="center"/>
    </xf>
    <xf numFmtId="0" fontId="6" fillId="0" borderId="0" xfId="0" applyFont="1"/>
    <xf numFmtId="0" fontId="2" fillId="0" borderId="3" xfId="0" applyFont="1" applyBorder="1" applyAlignment="1">
      <alignment horizontal="right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5" xfId="0" applyNumberFormat="1" applyFont="1" applyBorder="1"/>
    <xf numFmtId="4" fontId="0" fillId="0" borderId="0" xfId="0" applyNumberFormat="1"/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right"/>
    </xf>
    <xf numFmtId="0" fontId="7" fillId="4" borderId="3" xfId="0" applyFont="1" applyFill="1" applyBorder="1" applyAlignment="1" applyProtection="1">
      <alignment horizontal="center"/>
      <protection locked="0"/>
    </xf>
    <xf numFmtId="164" fontId="7" fillId="4" borderId="5" xfId="0" applyNumberFormat="1" applyFont="1" applyFill="1" applyBorder="1"/>
    <xf numFmtId="0" fontId="2" fillId="5" borderId="10" xfId="0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vertical="center"/>
    </xf>
    <xf numFmtId="4" fontId="5" fillId="0" borderId="12" xfId="0" applyNumberFormat="1" applyFont="1" applyBorder="1"/>
    <xf numFmtId="0" fontId="5" fillId="0" borderId="1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43" fontId="9" fillId="0" borderId="17" xfId="0" applyNumberFormat="1" applyFont="1" applyBorder="1"/>
    <xf numFmtId="43" fontId="9" fillId="0" borderId="17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left"/>
    </xf>
    <xf numFmtId="164" fontId="7" fillId="0" borderId="23" xfId="0" applyNumberFormat="1" applyFont="1" applyBorder="1"/>
    <xf numFmtId="0" fontId="0" fillId="3" borderId="24" xfId="0" applyFill="1" applyBorder="1" applyAlignment="1">
      <alignment horizontal="left"/>
    </xf>
    <xf numFmtId="164" fontId="0" fillId="0" borderId="25" xfId="0" applyNumberFormat="1" applyBorder="1"/>
    <xf numFmtId="0" fontId="7" fillId="3" borderId="24" xfId="0" applyFont="1" applyFill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9" fontId="8" fillId="0" borderId="26" xfId="0" applyNumberFormat="1" applyFont="1" applyBorder="1"/>
    <xf numFmtId="164" fontId="8" fillId="0" borderId="27" xfId="0" applyNumberFormat="1" applyFont="1" applyBorder="1" applyAlignment="1">
      <alignment vertical="center"/>
    </xf>
    <xf numFmtId="0" fontId="2" fillId="3" borderId="24" xfId="0" applyFont="1" applyFill="1" applyBorder="1"/>
    <xf numFmtId="4" fontId="0" fillId="0" borderId="25" xfId="0" applyNumberFormat="1" applyBorder="1"/>
    <xf numFmtId="0" fontId="2" fillId="3" borderId="26" xfId="0" applyFont="1" applyFill="1" applyBorder="1"/>
    <xf numFmtId="4" fontId="0" fillId="0" borderId="27" xfId="0" applyNumberFormat="1" applyBorder="1"/>
    <xf numFmtId="4" fontId="9" fillId="0" borderId="17" xfId="0" applyNumberFormat="1" applyFont="1" applyBorder="1" applyAlignment="1">
      <alignment horizontal="center" vertical="center"/>
    </xf>
    <xf numFmtId="4" fontId="9" fillId="6" borderId="17" xfId="0" applyNumberFormat="1" applyFont="1" applyFill="1" applyBorder="1" applyAlignment="1">
      <alignment horizontal="center" vertical="center"/>
    </xf>
    <xf numFmtId="4" fontId="9" fillId="7" borderId="17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0" fontId="3" fillId="0" borderId="23" xfId="0" applyNumberFormat="1" applyFont="1" applyBorder="1" applyAlignment="1" applyProtection="1">
      <alignment horizontal="center" vertical="center"/>
      <protection locked="0"/>
    </xf>
    <xf numFmtId="10" fontId="3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25</xdr:row>
      <xdr:rowOff>19050</xdr:rowOff>
    </xdr:from>
    <xdr:to>
      <xdr:col>14</xdr:col>
      <xdr:colOff>647700</xdr:colOff>
      <xdr:row>26</xdr:row>
      <xdr:rowOff>180975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C341342-AB77-446A-BD12-885D36B6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4867275"/>
          <a:ext cx="1895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18</xdr:row>
      <xdr:rowOff>19050</xdr:rowOff>
    </xdr:from>
    <xdr:to>
      <xdr:col>13</xdr:col>
      <xdr:colOff>1047750</xdr:colOff>
      <xdr:row>23</xdr:row>
      <xdr:rowOff>95250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E5AD540D-54AB-4E62-A173-92C169F7A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44025" y="3524250"/>
          <a:ext cx="102870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18</xdr:row>
      <xdr:rowOff>9526</xdr:rowOff>
    </xdr:from>
    <xdr:to>
      <xdr:col>13</xdr:col>
      <xdr:colOff>1038226</xdr:colOff>
      <xdr:row>23</xdr:row>
      <xdr:rowOff>85726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33117C10-D5D9-4682-82BE-2C72BD9EB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1" y="3514726"/>
          <a:ext cx="1028700" cy="102870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24</xdr:row>
      <xdr:rowOff>9527</xdr:rowOff>
    </xdr:from>
    <xdr:to>
      <xdr:col>13</xdr:col>
      <xdr:colOff>1102369</xdr:colOff>
      <xdr:row>26</xdr:row>
      <xdr:rowOff>190501</xdr:rowOff>
    </xdr:to>
    <xdr:pic>
      <xdr:nvPicPr>
        <xdr:cNvPr id="9" name="Resim 8" descr="Ünmak Isıtma Sistemleri">
          <a:extLst>
            <a:ext uri="{FF2B5EF4-FFF2-40B4-BE49-F238E27FC236}">
              <a16:creationId xmlns:a16="http://schemas.microsoft.com/office/drawing/2014/main" id="{183AB5C8-9560-1D2E-2F25-3EB177F5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657727"/>
          <a:ext cx="1092844" cy="58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D2DB7-CC0B-4679-B5CE-89F2EE1B6981}">
  <dimension ref="A1:O27"/>
  <sheetViews>
    <sheetView tabSelected="1" workbookViewId="0">
      <selection activeCell="I13" sqref="I13"/>
    </sheetView>
  </sheetViews>
  <sheetFormatPr defaultRowHeight="15" x14ac:dyDescent="0.25"/>
  <cols>
    <col min="1" max="2" width="9.28515625" customWidth="1"/>
    <col min="3" max="3" width="9.7109375" customWidth="1"/>
    <col min="4" max="4" width="12.7109375" customWidth="1"/>
    <col min="5" max="5" width="9.7109375" customWidth="1"/>
    <col min="6" max="6" width="12.7109375" customWidth="1"/>
    <col min="7" max="7" width="9.7109375" customWidth="1"/>
    <col min="8" max="8" width="12.7109375" customWidth="1"/>
    <col min="9" max="9" width="9.7109375" customWidth="1"/>
    <col min="10" max="10" width="12.7109375" customWidth="1"/>
    <col min="11" max="11" width="9.7109375" customWidth="1"/>
    <col min="12" max="12" width="12.7109375" customWidth="1"/>
    <col min="14" max="14" width="18.7109375" customWidth="1"/>
    <col min="15" max="15" width="20.7109375" customWidth="1"/>
  </cols>
  <sheetData>
    <row r="1" spans="1:15" ht="15" customHeight="1" x14ac:dyDescent="0.25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5.7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 x14ac:dyDescent="0.25">
      <c r="A3" s="57" t="s">
        <v>2</v>
      </c>
      <c r="B3" s="58"/>
      <c r="C3" s="52" t="s">
        <v>4</v>
      </c>
      <c r="D3" s="53"/>
      <c r="E3" s="52" t="s">
        <v>5</v>
      </c>
      <c r="F3" s="53"/>
      <c r="G3" s="52" t="s">
        <v>6</v>
      </c>
      <c r="H3" s="53"/>
      <c r="I3" s="52" t="s">
        <v>7</v>
      </c>
      <c r="J3" s="53"/>
      <c r="K3" s="52" t="s">
        <v>8</v>
      </c>
      <c r="L3" s="53"/>
      <c r="N3" s="63" t="s">
        <v>3</v>
      </c>
      <c r="O3" s="65">
        <v>0</v>
      </c>
    </row>
    <row r="4" spans="1:15" ht="15.75" customHeight="1" thickBot="1" x14ac:dyDescent="0.3">
      <c r="A4" s="59"/>
      <c r="B4" s="60"/>
      <c r="C4" s="54"/>
      <c r="D4" s="55"/>
      <c r="E4" s="54"/>
      <c r="F4" s="55"/>
      <c r="G4" s="54"/>
      <c r="H4" s="55"/>
      <c r="I4" s="54"/>
      <c r="J4" s="55"/>
      <c r="K4" s="54"/>
      <c r="L4" s="55"/>
      <c r="N4" s="64"/>
      <c r="O4" s="66"/>
    </row>
    <row r="5" spans="1:15" ht="16.5" thickBot="1" x14ac:dyDescent="0.3">
      <c r="A5" s="61"/>
      <c r="B5" s="62"/>
      <c r="C5" s="9" t="s">
        <v>9</v>
      </c>
      <c r="D5" s="11" t="s">
        <v>10</v>
      </c>
      <c r="E5" s="10" t="s">
        <v>9</v>
      </c>
      <c r="F5" s="12" t="s">
        <v>10</v>
      </c>
      <c r="G5" s="9" t="s">
        <v>9</v>
      </c>
      <c r="H5" s="11" t="s">
        <v>10</v>
      </c>
      <c r="I5" s="10" t="s">
        <v>9</v>
      </c>
      <c r="J5" s="12" t="s">
        <v>10</v>
      </c>
      <c r="K5" s="9" t="s">
        <v>9</v>
      </c>
      <c r="L5" s="11" t="s">
        <v>10</v>
      </c>
      <c r="N5" s="4"/>
      <c r="O5" s="4"/>
    </row>
    <row r="6" spans="1:15" x14ac:dyDescent="0.25">
      <c r="A6" s="26">
        <v>400</v>
      </c>
      <c r="B6" s="24" t="s">
        <v>11</v>
      </c>
      <c r="C6" s="6"/>
      <c r="D6" s="7">
        <f>C6*'DD FİYAT LİSTESİ'!B3</f>
        <v>0</v>
      </c>
      <c r="E6" s="6"/>
      <c r="F6" s="7">
        <f>E6*'DD FİYAT LİSTESİ'!C3</f>
        <v>0</v>
      </c>
      <c r="G6" s="6"/>
      <c r="H6" s="7">
        <f>G6*'DD FİYAT LİSTESİ'!D3</f>
        <v>0</v>
      </c>
      <c r="I6" s="6"/>
      <c r="J6" s="7">
        <f>I6*'DD FİYAT LİSTESİ'!E3</f>
        <v>0</v>
      </c>
      <c r="K6" s="6"/>
      <c r="L6" s="7">
        <f>K6*'DD FİYAT LİSTESİ'!F3</f>
        <v>0</v>
      </c>
      <c r="N6" s="31" t="s">
        <v>12</v>
      </c>
      <c r="O6" s="32">
        <f>D26+F26+H26+J26+L26</f>
        <v>0</v>
      </c>
    </row>
    <row r="7" spans="1:15" x14ac:dyDescent="0.25">
      <c r="A7" s="27">
        <v>500</v>
      </c>
      <c r="B7" s="25" t="s">
        <v>11</v>
      </c>
      <c r="C7" s="14"/>
      <c r="D7" s="15">
        <f>C7*'DD FİYAT LİSTESİ'!B4</f>
        <v>0</v>
      </c>
      <c r="E7" s="14"/>
      <c r="F7" s="15">
        <f>E7*'DD FİYAT LİSTESİ'!C4</f>
        <v>0</v>
      </c>
      <c r="G7" s="14"/>
      <c r="H7" s="15">
        <f>G7*'DD FİYAT LİSTESİ'!D4</f>
        <v>0</v>
      </c>
      <c r="I7" s="14"/>
      <c r="J7" s="15">
        <f>I7*'DD FİYAT LİSTESİ'!E4</f>
        <v>0</v>
      </c>
      <c r="K7" s="14"/>
      <c r="L7" s="15">
        <f>K7*'DD FİYAT LİSTESİ'!F4</f>
        <v>0</v>
      </c>
      <c r="N7" s="33" t="s">
        <v>13</v>
      </c>
      <c r="O7" s="34">
        <f>(O6*O3)/1</f>
        <v>0</v>
      </c>
    </row>
    <row r="8" spans="1:15" x14ac:dyDescent="0.25">
      <c r="A8" s="26">
        <v>600</v>
      </c>
      <c r="B8" s="24" t="s">
        <v>11</v>
      </c>
      <c r="C8" s="6"/>
      <c r="D8" s="7">
        <f>C8*'DD FİYAT LİSTESİ'!B5</f>
        <v>0</v>
      </c>
      <c r="E8" s="6"/>
      <c r="F8" s="7">
        <f>E8*'DD FİYAT LİSTESİ'!C5</f>
        <v>0</v>
      </c>
      <c r="G8" s="6"/>
      <c r="H8" s="7">
        <f>G8*'DD FİYAT LİSTESİ'!D5</f>
        <v>0</v>
      </c>
      <c r="I8" s="6"/>
      <c r="J8" s="7">
        <f>I8*'DD FİYAT LİSTESİ'!E5</f>
        <v>0</v>
      </c>
      <c r="K8" s="6"/>
      <c r="L8" s="7">
        <f>K8*'DD FİYAT LİSTESİ'!F5</f>
        <v>0</v>
      </c>
      <c r="N8" s="35" t="s">
        <v>18</v>
      </c>
      <c r="O8" s="36">
        <f>O6-O7</f>
        <v>0</v>
      </c>
    </row>
    <row r="9" spans="1:15" x14ac:dyDescent="0.25">
      <c r="A9" s="27">
        <v>700</v>
      </c>
      <c r="B9" s="25" t="s">
        <v>11</v>
      </c>
      <c r="C9" s="14"/>
      <c r="D9" s="15">
        <f>C9*'DD FİYAT LİSTESİ'!B6</f>
        <v>0</v>
      </c>
      <c r="E9" s="14"/>
      <c r="F9" s="15">
        <f>E9*'DD FİYAT LİSTESİ'!C6</f>
        <v>0</v>
      </c>
      <c r="G9" s="14"/>
      <c r="H9" s="15">
        <f>G9*'DD FİYAT LİSTESİ'!D6</f>
        <v>0</v>
      </c>
      <c r="I9" s="14"/>
      <c r="J9" s="15">
        <f>I9*'DD FİYAT LİSTESİ'!E6</f>
        <v>0</v>
      </c>
      <c r="K9" s="14"/>
      <c r="L9" s="15">
        <f>K9*'DD FİYAT LİSTESİ'!F6</f>
        <v>0</v>
      </c>
      <c r="N9" s="35" t="s">
        <v>20</v>
      </c>
      <c r="O9" s="36">
        <f>(O8*20)/100</f>
        <v>0</v>
      </c>
    </row>
    <row r="10" spans="1:15" ht="15.75" thickBot="1" x14ac:dyDescent="0.3">
      <c r="A10" s="26">
        <v>800</v>
      </c>
      <c r="B10" s="24" t="s">
        <v>11</v>
      </c>
      <c r="C10" s="6"/>
      <c r="D10" s="7">
        <f>C10*'DD FİYAT LİSTESİ'!B7</f>
        <v>0</v>
      </c>
      <c r="E10" s="6"/>
      <c r="F10" s="7">
        <f>E10*'DD FİYAT LİSTESİ'!C7</f>
        <v>0</v>
      </c>
      <c r="G10" s="6"/>
      <c r="H10" s="7">
        <f>G10*'DD FİYAT LİSTESİ'!D7</f>
        <v>0</v>
      </c>
      <c r="I10" s="6"/>
      <c r="J10" s="7">
        <f>I10*'DD FİYAT LİSTESİ'!E7</f>
        <v>0</v>
      </c>
      <c r="K10" s="6"/>
      <c r="L10" s="7">
        <f>K10*'DD FİYAT LİSTESİ'!F7</f>
        <v>0</v>
      </c>
      <c r="N10" s="37" t="s">
        <v>19</v>
      </c>
      <c r="O10" s="38">
        <f>O8+O9</f>
        <v>0</v>
      </c>
    </row>
    <row r="11" spans="1:15" x14ac:dyDescent="0.25">
      <c r="A11" s="27">
        <v>900</v>
      </c>
      <c r="B11" s="25" t="s">
        <v>11</v>
      </c>
      <c r="C11" s="14"/>
      <c r="D11" s="15">
        <f>C11*'DD FİYAT LİSTESİ'!B8</f>
        <v>0</v>
      </c>
      <c r="E11" s="14"/>
      <c r="F11" s="15">
        <f>E11*'DD FİYAT LİSTESİ'!C8</f>
        <v>0</v>
      </c>
      <c r="G11" s="14"/>
      <c r="H11" s="15">
        <f>G11*'DD FİYAT LİSTESİ'!D8</f>
        <v>0</v>
      </c>
      <c r="I11" s="14"/>
      <c r="J11" s="15">
        <f>I11*'DD FİYAT LİSTESİ'!E8</f>
        <v>0</v>
      </c>
      <c r="K11" s="14"/>
      <c r="L11" s="15">
        <f>K11*'DD FİYAT LİSTESİ'!F8</f>
        <v>0</v>
      </c>
      <c r="O11" s="8"/>
    </row>
    <row r="12" spans="1:15" x14ac:dyDescent="0.25">
      <c r="A12" s="26">
        <v>1000</v>
      </c>
      <c r="B12" s="24" t="s">
        <v>11</v>
      </c>
      <c r="C12" s="6"/>
      <c r="D12" s="7">
        <f>C12*'DD FİYAT LİSTESİ'!B9</f>
        <v>0</v>
      </c>
      <c r="E12" s="6"/>
      <c r="F12" s="7">
        <f>E12*'DD FİYAT LİSTESİ'!C9</f>
        <v>0</v>
      </c>
      <c r="G12" s="6"/>
      <c r="H12" s="7">
        <f>G12*'DD FİYAT LİSTESİ'!D9</f>
        <v>0</v>
      </c>
      <c r="I12" s="6"/>
      <c r="J12" s="7">
        <f>I12*'DD FİYAT LİSTESİ'!E9</f>
        <v>0</v>
      </c>
      <c r="K12" s="6"/>
      <c r="L12" s="7">
        <f>K12*'DD FİYAT LİSTESİ'!F9</f>
        <v>0</v>
      </c>
    </row>
    <row r="13" spans="1:15" x14ac:dyDescent="0.25">
      <c r="A13" s="27">
        <v>1100</v>
      </c>
      <c r="B13" s="25" t="s">
        <v>11</v>
      </c>
      <c r="C13" s="14"/>
      <c r="D13" s="15">
        <f>C13*'DD FİYAT LİSTESİ'!B10</f>
        <v>0</v>
      </c>
      <c r="E13" s="14"/>
      <c r="F13" s="15">
        <f>E13*'DD FİYAT LİSTESİ'!C10</f>
        <v>0</v>
      </c>
      <c r="G13" s="14"/>
      <c r="H13" s="15">
        <f>G13*'DD FİYAT LİSTESİ'!D10</f>
        <v>0</v>
      </c>
      <c r="I13" s="14"/>
      <c r="J13" s="15">
        <f>I13*'DD FİYAT LİSTESİ'!E10</f>
        <v>0</v>
      </c>
      <c r="K13" s="14"/>
      <c r="L13" s="15">
        <f>K13*'DD FİYAT LİSTESİ'!F10</f>
        <v>0</v>
      </c>
    </row>
    <row r="14" spans="1:15" ht="15.75" thickBot="1" x14ac:dyDescent="0.3">
      <c r="A14" s="26">
        <v>1200</v>
      </c>
      <c r="B14" s="24" t="s">
        <v>11</v>
      </c>
      <c r="C14" s="6"/>
      <c r="D14" s="7">
        <f>C14*'DD FİYAT LİSTESİ'!B11</f>
        <v>0</v>
      </c>
      <c r="E14" s="6"/>
      <c r="F14" s="7">
        <f>E14*'DD FİYAT LİSTESİ'!C11</f>
        <v>0</v>
      </c>
      <c r="G14" s="6"/>
      <c r="H14" s="7">
        <f>G14*'DD FİYAT LİSTESİ'!D11</f>
        <v>0</v>
      </c>
      <c r="I14" s="6"/>
      <c r="J14" s="7">
        <f>I14*'DD FİYAT LİSTESİ'!E11</f>
        <v>0</v>
      </c>
      <c r="K14" s="6"/>
      <c r="L14" s="7">
        <f>K14*'DD FİYAT LİSTESİ'!F11</f>
        <v>0</v>
      </c>
    </row>
    <row r="15" spans="1:15" x14ac:dyDescent="0.25">
      <c r="A15" s="27">
        <v>1300</v>
      </c>
      <c r="B15" s="25" t="s">
        <v>11</v>
      </c>
      <c r="C15" s="14"/>
      <c r="D15" s="15">
        <f>C15*'DD FİYAT LİSTESİ'!B12</f>
        <v>0</v>
      </c>
      <c r="E15" s="14"/>
      <c r="F15" s="15">
        <f>E15*'DD FİYAT LİSTESİ'!C12</f>
        <v>0</v>
      </c>
      <c r="G15" s="14"/>
      <c r="H15" s="15">
        <f>G15*'DD FİYAT LİSTESİ'!D12</f>
        <v>0</v>
      </c>
      <c r="I15" s="14"/>
      <c r="J15" s="15">
        <f>I15*'DD FİYAT LİSTESİ'!E12</f>
        <v>0</v>
      </c>
      <c r="K15" s="14"/>
      <c r="L15" s="15">
        <f>K15*'DD FİYAT LİSTESİ'!F12</f>
        <v>0</v>
      </c>
      <c r="N15" s="46" t="s">
        <v>14</v>
      </c>
      <c r="O15" s="47"/>
    </row>
    <row r="16" spans="1:15" x14ac:dyDescent="0.25">
      <c r="A16" s="26">
        <v>1400</v>
      </c>
      <c r="B16" s="24" t="s">
        <v>11</v>
      </c>
      <c r="C16" s="6"/>
      <c r="D16" s="7">
        <f>C16*'DD FİYAT LİSTESİ'!B13</f>
        <v>0</v>
      </c>
      <c r="E16" s="6"/>
      <c r="F16" s="7">
        <f>E16*'DD FİYAT LİSTESİ'!C13</f>
        <v>0</v>
      </c>
      <c r="G16" s="6"/>
      <c r="H16" s="7">
        <f>G16*'DD FİYAT LİSTESİ'!D13</f>
        <v>0</v>
      </c>
      <c r="I16" s="6"/>
      <c r="J16" s="7">
        <f>I16*'DD FİYAT LİSTESİ'!E13</f>
        <v>0</v>
      </c>
      <c r="K16" s="6"/>
      <c r="L16" s="7">
        <f>K16*'DD FİYAT LİSTESİ'!F13</f>
        <v>0</v>
      </c>
      <c r="N16" s="39" t="s">
        <v>9</v>
      </c>
      <c r="O16" s="40">
        <f>C26+E26+G26+I26+K26</f>
        <v>0</v>
      </c>
    </row>
    <row r="17" spans="1:15" ht="15.75" thickBot="1" x14ac:dyDescent="0.3">
      <c r="A17" s="27">
        <v>1500</v>
      </c>
      <c r="B17" s="25" t="s">
        <v>11</v>
      </c>
      <c r="C17" s="14"/>
      <c r="D17" s="15">
        <f>C17*'DD FİYAT LİSTESİ'!B14</f>
        <v>0</v>
      </c>
      <c r="E17" s="14"/>
      <c r="F17" s="15">
        <f>E17*'DD FİYAT LİSTESİ'!C14</f>
        <v>0</v>
      </c>
      <c r="G17" s="14"/>
      <c r="H17" s="15">
        <f>G17*'DD FİYAT LİSTESİ'!D14</f>
        <v>0</v>
      </c>
      <c r="I17" s="14"/>
      <c r="J17" s="15">
        <f>I17*'DD FİYAT LİSTESİ'!E14</f>
        <v>0</v>
      </c>
      <c r="K17" s="14"/>
      <c r="L17" s="15">
        <f>K17*'DD FİYAT LİSTESİ'!F14</f>
        <v>0</v>
      </c>
      <c r="N17" s="41" t="s">
        <v>15</v>
      </c>
      <c r="O17" s="42">
        <f>C27+E27+G27+I27+K27</f>
        <v>0</v>
      </c>
    </row>
    <row r="18" spans="1:15" x14ac:dyDescent="0.25">
      <c r="A18" s="26">
        <v>1600</v>
      </c>
      <c r="B18" s="24" t="s">
        <v>11</v>
      </c>
      <c r="C18" s="6"/>
      <c r="D18" s="7">
        <f>C18*'DD FİYAT LİSTESİ'!B15</f>
        <v>0</v>
      </c>
      <c r="E18" s="6"/>
      <c r="F18" s="7">
        <f>E18*'DD FİYAT LİSTESİ'!C15</f>
        <v>0</v>
      </c>
      <c r="G18" s="6"/>
      <c r="H18" s="7">
        <f>G18*'DD FİYAT LİSTESİ'!D15</f>
        <v>0</v>
      </c>
      <c r="I18" s="6"/>
      <c r="J18" s="7">
        <f>I18*'DD FİYAT LİSTESİ'!E15</f>
        <v>0</v>
      </c>
      <c r="K18" s="6"/>
      <c r="L18" s="7">
        <f>K18*'DD FİYAT LİSTESİ'!F15</f>
        <v>0</v>
      </c>
    </row>
    <row r="19" spans="1:15" x14ac:dyDescent="0.25">
      <c r="A19" s="27">
        <v>1800</v>
      </c>
      <c r="B19" s="25" t="s">
        <v>11</v>
      </c>
      <c r="C19" s="14"/>
      <c r="D19" s="15">
        <f>C19*'DD FİYAT LİSTESİ'!B16</f>
        <v>0</v>
      </c>
      <c r="E19" s="14"/>
      <c r="F19" s="15">
        <f>E19*'DD FİYAT LİSTESİ'!C16</f>
        <v>0</v>
      </c>
      <c r="G19" s="14"/>
      <c r="H19" s="15">
        <f>G19*'DD FİYAT LİSTESİ'!D16</f>
        <v>0</v>
      </c>
      <c r="I19" s="14"/>
      <c r="J19" s="15">
        <f>I19*'DD FİYAT LİSTESİ'!E16</f>
        <v>0</v>
      </c>
      <c r="K19" s="14"/>
      <c r="L19" s="15">
        <f>K19*'DD FİYAT LİSTESİ'!F16</f>
        <v>0</v>
      </c>
    </row>
    <row r="20" spans="1:15" x14ac:dyDescent="0.25">
      <c r="A20" s="26">
        <v>2000</v>
      </c>
      <c r="B20" s="24" t="s">
        <v>11</v>
      </c>
      <c r="C20" s="6"/>
      <c r="D20" s="7">
        <f>C20*'DD FİYAT LİSTESİ'!B17</f>
        <v>0</v>
      </c>
      <c r="E20" s="6"/>
      <c r="F20" s="7">
        <f>E20*'DD FİYAT LİSTESİ'!C17</f>
        <v>0</v>
      </c>
      <c r="G20" s="6"/>
      <c r="H20" s="7">
        <f>G20*'DD FİYAT LİSTESİ'!D17</f>
        <v>0</v>
      </c>
      <c r="I20" s="6"/>
      <c r="J20" s="7">
        <f>I20*'DD FİYAT LİSTESİ'!E17</f>
        <v>0</v>
      </c>
      <c r="K20" s="6"/>
      <c r="L20" s="7">
        <f>K20*'DD FİYAT LİSTESİ'!F17</f>
        <v>0</v>
      </c>
    </row>
    <row r="21" spans="1:15" x14ac:dyDescent="0.25">
      <c r="A21" s="27">
        <v>2200</v>
      </c>
      <c r="B21" s="25" t="s">
        <v>11</v>
      </c>
      <c r="C21" s="14"/>
      <c r="D21" s="15">
        <f>C21*'DD FİYAT LİSTESİ'!B18</f>
        <v>0</v>
      </c>
      <c r="E21" s="14"/>
      <c r="F21" s="15">
        <f>E21*'DD FİYAT LİSTESİ'!C18</f>
        <v>0</v>
      </c>
      <c r="G21" s="14"/>
      <c r="H21" s="15">
        <f>G21*'DD FİYAT LİSTESİ'!D18</f>
        <v>0</v>
      </c>
      <c r="I21" s="14"/>
      <c r="J21" s="15">
        <f>I21*'DD FİYAT LİSTESİ'!E18</f>
        <v>0</v>
      </c>
      <c r="K21" s="14"/>
      <c r="L21" s="15">
        <f>K21*'DD FİYAT LİSTESİ'!F18</f>
        <v>0</v>
      </c>
    </row>
    <row r="22" spans="1:15" x14ac:dyDescent="0.25">
      <c r="A22" s="26">
        <v>2400</v>
      </c>
      <c r="B22" s="24" t="s">
        <v>11</v>
      </c>
      <c r="C22" s="6"/>
      <c r="D22" s="7">
        <f>C22*'DD FİYAT LİSTESİ'!B19</f>
        <v>0</v>
      </c>
      <c r="E22" s="6"/>
      <c r="F22" s="7">
        <f>E22*'DD FİYAT LİSTESİ'!C19</f>
        <v>0</v>
      </c>
      <c r="G22" s="6"/>
      <c r="H22" s="7">
        <f>G22*'DD FİYAT LİSTESİ'!D19</f>
        <v>0</v>
      </c>
      <c r="I22" s="6"/>
      <c r="J22" s="7">
        <f>I22*'DD FİYAT LİSTESİ'!E19</f>
        <v>0</v>
      </c>
      <c r="K22" s="6"/>
      <c r="L22" s="7">
        <f>K22*'DD FİYAT LİSTESİ'!F19</f>
        <v>0</v>
      </c>
    </row>
    <row r="23" spans="1:15" x14ac:dyDescent="0.25">
      <c r="A23" s="27">
        <v>2600</v>
      </c>
      <c r="B23" s="25" t="s">
        <v>11</v>
      </c>
      <c r="C23" s="14"/>
      <c r="D23" s="15">
        <f>C23*'DD FİYAT LİSTESİ'!B20</f>
        <v>0</v>
      </c>
      <c r="E23" s="14"/>
      <c r="F23" s="15">
        <f>E23*'DD FİYAT LİSTESİ'!C20</f>
        <v>0</v>
      </c>
      <c r="G23" s="14"/>
      <c r="H23" s="15">
        <f>G23*'DD FİYAT LİSTESİ'!D20</f>
        <v>0</v>
      </c>
      <c r="I23" s="14"/>
      <c r="J23" s="15">
        <f>I23*'DD FİYAT LİSTESİ'!E20</f>
        <v>0</v>
      </c>
      <c r="K23" s="14"/>
      <c r="L23" s="15">
        <f>K23*'DD FİYAT LİSTESİ'!F20</f>
        <v>0</v>
      </c>
    </row>
    <row r="24" spans="1:15" x14ac:dyDescent="0.25">
      <c r="A24" s="26">
        <v>2800</v>
      </c>
      <c r="B24" s="24" t="s">
        <v>11</v>
      </c>
      <c r="C24" s="6"/>
      <c r="D24" s="7">
        <f>C24*'DD FİYAT LİSTESİ'!B21</f>
        <v>0</v>
      </c>
      <c r="E24" s="6"/>
      <c r="F24" s="7">
        <f>E24*'DD FİYAT LİSTESİ'!C21</f>
        <v>0</v>
      </c>
      <c r="G24" s="6"/>
      <c r="H24" s="7">
        <f>G24*'DD FİYAT LİSTESİ'!D21</f>
        <v>0</v>
      </c>
      <c r="I24" s="6"/>
      <c r="J24" s="7">
        <f>I24*'DD FİYAT LİSTESİ'!E21</f>
        <v>0</v>
      </c>
      <c r="K24" s="6"/>
      <c r="L24" s="7">
        <f>K24*'DD FİYAT LİSTESİ'!F21</f>
        <v>0</v>
      </c>
    </row>
    <row r="25" spans="1:15" ht="15.75" thickBot="1" x14ac:dyDescent="0.3">
      <c r="A25" s="27">
        <v>3000</v>
      </c>
      <c r="B25" s="25" t="s">
        <v>11</v>
      </c>
      <c r="C25" s="14"/>
      <c r="D25" s="15">
        <f>C25*'DD FİYAT LİSTESİ'!B22</f>
        <v>0</v>
      </c>
      <c r="E25" s="14"/>
      <c r="F25" s="15">
        <f>E25*'DD FİYAT LİSTESİ'!C22</f>
        <v>0</v>
      </c>
      <c r="G25" s="14"/>
      <c r="H25" s="15">
        <f>G25*'DD FİYAT LİSTESİ'!D22</f>
        <v>0</v>
      </c>
      <c r="I25" s="14"/>
      <c r="J25" s="15">
        <f>I25*'DD FİYAT LİSTESİ'!E22</f>
        <v>0</v>
      </c>
      <c r="K25" s="14"/>
      <c r="L25" s="15">
        <f>K25*'DD FİYAT LİSTESİ'!F22</f>
        <v>0</v>
      </c>
    </row>
    <row r="26" spans="1:15" ht="15.75" thickBot="1" x14ac:dyDescent="0.3">
      <c r="A26" s="48" t="s">
        <v>16</v>
      </c>
      <c r="B26" s="49"/>
      <c r="C26" s="16">
        <f t="shared" ref="C26:L26" si="0">SUM(C6:C25)</f>
        <v>0</v>
      </c>
      <c r="D26" s="17">
        <f t="shared" si="0"/>
        <v>0</v>
      </c>
      <c r="E26" s="18">
        <f t="shared" si="0"/>
        <v>0</v>
      </c>
      <c r="F26" s="19">
        <f t="shared" si="0"/>
        <v>0</v>
      </c>
      <c r="G26" s="16">
        <f t="shared" si="0"/>
        <v>0</v>
      </c>
      <c r="H26" s="17">
        <f t="shared" si="0"/>
        <v>0</v>
      </c>
      <c r="I26" s="18">
        <f t="shared" si="0"/>
        <v>0</v>
      </c>
      <c r="J26" s="19">
        <f t="shared" si="0"/>
        <v>0</v>
      </c>
      <c r="K26" s="16">
        <f t="shared" si="0"/>
        <v>0</v>
      </c>
      <c r="L26" s="17">
        <f t="shared" si="0"/>
        <v>0</v>
      </c>
    </row>
    <row r="27" spans="1:15" ht="15.75" thickBot="1" x14ac:dyDescent="0.3">
      <c r="A27" s="50" t="s">
        <v>17</v>
      </c>
      <c r="B27" s="51"/>
      <c r="C27" s="20">
        <f>((A6*C6)+(A7*C7)+(A8*C8)+(A9*C9)+(A10*C10)+(A11*C11)+(A12*C12)+(A13*C13)+(A14*C14)+(A15*C15)+(A16*C16)+(A17*C17)+(A18*C18)+(A19*C19)+(A20*C20)+(A21*C21)+(A22*C22)+(A23*C23)+(A24*C24)+(A25*C25))/1000</f>
        <v>0</v>
      </c>
      <c r="D27" s="21" t="s">
        <v>15</v>
      </c>
      <c r="E27" s="20">
        <f>((A6*E6)+(A7*E7)+(A8*E8)+(A9*E9)+(A10*E10)+(A11*E11)+(A12*E12)+(A13*E13)+(A14*E14)+(A15*E15)+(A16*E16)+(A17*E17)+(A18*E18)+(A19*E19)+(A20*E20)+(A21*E21)+(A22*E22)+(A23*E23)+(A24*E24)+(A25*E25))/1000</f>
        <v>0</v>
      </c>
      <c r="F27" s="21" t="s">
        <v>15</v>
      </c>
      <c r="G27" s="20">
        <f>((A6*G6)+(A7*G7)+(A8*G8)+(A9*G9)+(A10*G10)+(A11*G11)+(A12*G12)+(A13*G13)+(A14*G14)+(A15*G15)+(A16*G16)+(A17*G17)+(A18*G18)+(A19*G19)+(A20*G20)+(A21*G21)+(A22*G22)+(A23*G23)+(A24*G24)+(A25*G25))/1000</f>
        <v>0</v>
      </c>
      <c r="H27" s="21" t="s">
        <v>15</v>
      </c>
      <c r="I27" s="20">
        <f>((A6*I6)+(A7*I7)+(A8*I8)+(A9*I9)+(A10*I10)+(A11*I11)+(A12*I12)+(A13*I13)+(A14*I14)+(A15*I15)+(A16*I16)+(A17*I17)+(A18*I18)+(A19*I19)+(A20*I20)+(A21*I21)+(A22*I22)+(A23*I23)+(A24*I24)+(A25*I25))/1000</f>
        <v>0</v>
      </c>
      <c r="J27" s="21" t="s">
        <v>15</v>
      </c>
      <c r="K27" s="20">
        <f>((A6*K6)+(A7*K7)+(A8*K8)+(A9*K9)+(A10*K10)+(A11*K11)+(A12*K12)+(A13*K13)+(A14*K14)+(A15*K15)+(A16*K16)+(A17*K17)+(A18*K18)+(A19*K19)+(A20*K20)+(A21*K21)+(A22*K22)+(A23*K23)+(A24*K24)+(A25*K25))/1000</f>
        <v>0</v>
      </c>
      <c r="L27" s="21" t="s">
        <v>15</v>
      </c>
    </row>
  </sheetData>
  <sheetProtection algorithmName="SHA-512" hashValue="o5WC/fFwEXWCYz94BZrIQkRzWm7qUpbziEvqErRPwxPRdg2hSTQGJW0BmyQkhiIZfdF9u28gwgOtjBr2v8iWWA==" saltValue="cQkuxgDAjDY52cUUJc6ncw==" spinCount="100000" sheet="1" objects="1" scenarios="1"/>
  <mergeCells count="12">
    <mergeCell ref="A1:O2"/>
    <mergeCell ref="A3:B5"/>
    <mergeCell ref="N3:N4"/>
    <mergeCell ref="O3:O4"/>
    <mergeCell ref="C3:D4"/>
    <mergeCell ref="N15:O15"/>
    <mergeCell ref="A26:B26"/>
    <mergeCell ref="A27:B27"/>
    <mergeCell ref="K3:L4"/>
    <mergeCell ref="I3:J4"/>
    <mergeCell ref="G3:H4"/>
    <mergeCell ref="E3:F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4F872-7B31-4C84-9A72-6D97A609BBC2}">
  <dimension ref="A1:EW24"/>
  <sheetViews>
    <sheetView workbookViewId="0">
      <selection activeCell="D7" sqref="D7"/>
    </sheetView>
  </sheetViews>
  <sheetFormatPr defaultRowHeight="15" x14ac:dyDescent="0.25"/>
  <cols>
    <col min="1" max="5" width="10.7109375" customWidth="1"/>
    <col min="6" max="6" width="11.5703125" bestFit="1" customWidth="1"/>
    <col min="8" max="8" width="10" customWidth="1"/>
    <col min="9" max="13" width="9.5703125" bestFit="1" customWidth="1"/>
    <col min="149" max="153" width="10.42578125" bestFit="1" customWidth="1"/>
  </cols>
  <sheetData>
    <row r="1" spans="1:153" ht="21" x14ac:dyDescent="0.25">
      <c r="A1" s="67" t="s">
        <v>0</v>
      </c>
      <c r="B1" s="67"/>
      <c r="C1" s="67"/>
      <c r="D1" s="67"/>
      <c r="E1" s="67"/>
      <c r="F1" s="67"/>
      <c r="H1" s="68"/>
      <c r="I1" s="68"/>
      <c r="J1" s="68"/>
      <c r="K1" s="68"/>
      <c r="L1" s="68"/>
      <c r="M1" s="68"/>
      <c r="ER1">
        <v>1.504</v>
      </c>
    </row>
    <row r="2" spans="1:153" ht="15.75" x14ac:dyDescent="0.25">
      <c r="A2" s="28" t="s">
        <v>1</v>
      </c>
      <c r="B2" s="28">
        <v>300</v>
      </c>
      <c r="C2" s="28">
        <v>400</v>
      </c>
      <c r="D2" s="28">
        <v>500</v>
      </c>
      <c r="E2" s="28">
        <v>600</v>
      </c>
      <c r="F2" s="28">
        <v>900</v>
      </c>
      <c r="H2" s="1"/>
      <c r="I2" s="1"/>
      <c r="J2" s="1"/>
      <c r="K2" s="1"/>
      <c r="L2" s="1"/>
      <c r="M2" s="1"/>
    </row>
    <row r="3" spans="1:153" ht="21" x14ac:dyDescent="0.25">
      <c r="A3" s="28">
        <v>400</v>
      </c>
      <c r="B3" s="29">
        <v>942.07</v>
      </c>
      <c r="C3" s="29">
        <v>1088.42</v>
      </c>
      <c r="D3" s="29">
        <v>1289.6400000000001</v>
      </c>
      <c r="E3" s="29">
        <v>1408.53</v>
      </c>
      <c r="F3" s="29">
        <v>2003.06</v>
      </c>
      <c r="H3" s="1"/>
      <c r="I3" s="2"/>
      <c r="J3" s="2"/>
      <c r="K3" s="2"/>
      <c r="L3" s="2"/>
      <c r="M3" s="2"/>
      <c r="ER3" s="67" t="s">
        <v>0</v>
      </c>
      <c r="ES3" s="67"/>
      <c r="ET3" s="67"/>
      <c r="EU3" s="67"/>
      <c r="EV3" s="67"/>
      <c r="EW3" s="67"/>
    </row>
    <row r="4" spans="1:153" ht="15.75" x14ac:dyDescent="0.25">
      <c r="A4" s="28">
        <v>500</v>
      </c>
      <c r="B4" s="29">
        <v>1179.8800000000001</v>
      </c>
      <c r="C4" s="29">
        <v>1353.66</v>
      </c>
      <c r="D4" s="29">
        <v>1609.75</v>
      </c>
      <c r="E4" s="29">
        <v>1765.25</v>
      </c>
      <c r="F4" s="29">
        <v>2496.9499999999998</v>
      </c>
      <c r="H4" s="1"/>
      <c r="I4" s="2"/>
      <c r="J4" s="2"/>
      <c r="K4" s="2"/>
      <c r="L4" s="2"/>
      <c r="M4" s="2"/>
      <c r="ER4" s="28" t="s">
        <v>1</v>
      </c>
      <c r="ES4" s="28">
        <v>300</v>
      </c>
      <c r="ET4" s="28">
        <v>400</v>
      </c>
      <c r="EU4" s="28">
        <v>500</v>
      </c>
      <c r="EV4" s="28">
        <v>600</v>
      </c>
      <c r="EW4" s="28">
        <v>900</v>
      </c>
    </row>
    <row r="5" spans="1:153" ht="15.75" x14ac:dyDescent="0.25">
      <c r="A5" s="28">
        <v>600</v>
      </c>
      <c r="B5" s="29">
        <v>1317.07</v>
      </c>
      <c r="C5" s="29">
        <v>1518.29</v>
      </c>
      <c r="D5" s="29">
        <v>1801.84</v>
      </c>
      <c r="E5" s="29">
        <v>1966.47</v>
      </c>
      <c r="F5" s="29">
        <v>2798.78</v>
      </c>
      <c r="H5" s="1"/>
      <c r="I5" s="2"/>
      <c r="J5" s="2"/>
      <c r="K5" s="2"/>
      <c r="L5" s="2"/>
      <c r="M5" s="2"/>
      <c r="ER5" s="28">
        <v>400</v>
      </c>
      <c r="ES5" s="29">
        <v>436.44</v>
      </c>
      <c r="ET5" s="29">
        <v>504.24</v>
      </c>
      <c r="EU5" s="29">
        <v>597.46</v>
      </c>
      <c r="EV5" s="29">
        <v>652.54</v>
      </c>
      <c r="EW5" s="29">
        <v>927.97</v>
      </c>
    </row>
    <row r="6" spans="1:153" ht="15.75" x14ac:dyDescent="0.25">
      <c r="A6" s="28">
        <v>700</v>
      </c>
      <c r="B6" s="29">
        <v>1536.58</v>
      </c>
      <c r="C6" s="29">
        <v>1765.25</v>
      </c>
      <c r="D6" s="29">
        <v>2103.67</v>
      </c>
      <c r="E6" s="29">
        <v>2295.73</v>
      </c>
      <c r="F6" s="29">
        <v>3265.24</v>
      </c>
      <c r="H6" s="1"/>
      <c r="I6" s="2"/>
      <c r="J6" s="2"/>
      <c r="K6" s="2"/>
      <c r="L6" s="2"/>
      <c r="M6" s="2"/>
      <c r="ER6" s="28">
        <v>500</v>
      </c>
      <c r="ES6" s="29">
        <v>546.61</v>
      </c>
      <c r="ET6" s="29">
        <v>627.12</v>
      </c>
      <c r="EU6" s="29">
        <v>745.76</v>
      </c>
      <c r="EV6" s="29">
        <v>817.8</v>
      </c>
      <c r="EW6" s="29">
        <v>1156.78</v>
      </c>
    </row>
    <row r="7" spans="1:153" ht="15.75" x14ac:dyDescent="0.25">
      <c r="A7" s="28">
        <v>800</v>
      </c>
      <c r="B7" s="29">
        <v>1710.36</v>
      </c>
      <c r="C7" s="29">
        <v>1966.47</v>
      </c>
      <c r="D7" s="29">
        <v>2332.3200000000002</v>
      </c>
      <c r="E7" s="29">
        <v>2551.8200000000002</v>
      </c>
      <c r="F7" s="29">
        <v>3621.96</v>
      </c>
      <c r="H7" s="1"/>
      <c r="I7" s="2"/>
      <c r="J7" s="2"/>
      <c r="K7" s="2"/>
      <c r="L7" s="2"/>
      <c r="M7" s="2"/>
      <c r="ER7" s="28">
        <v>600</v>
      </c>
      <c r="ES7" s="29">
        <v>610.16999999999996</v>
      </c>
      <c r="ET7" s="29">
        <v>703.39</v>
      </c>
      <c r="EU7" s="29">
        <v>834.75</v>
      </c>
      <c r="EV7" s="29">
        <v>911.02</v>
      </c>
      <c r="EW7" s="29">
        <v>1296.6099999999999</v>
      </c>
    </row>
    <row r="8" spans="1:153" ht="15.75" x14ac:dyDescent="0.25">
      <c r="A8" s="28">
        <v>900</v>
      </c>
      <c r="B8" s="29">
        <v>1920.73</v>
      </c>
      <c r="C8" s="29">
        <v>2213.41</v>
      </c>
      <c r="D8" s="29">
        <v>2625</v>
      </c>
      <c r="E8" s="29">
        <v>2871.96</v>
      </c>
      <c r="F8" s="29">
        <v>4079.27</v>
      </c>
      <c r="H8" s="1"/>
      <c r="I8" s="2"/>
      <c r="J8" s="2"/>
      <c r="K8" s="2"/>
      <c r="L8" s="2"/>
      <c r="M8" s="2"/>
      <c r="ER8" s="28">
        <v>700</v>
      </c>
      <c r="ES8" s="29">
        <v>711.86</v>
      </c>
      <c r="ET8" s="29">
        <v>817.8</v>
      </c>
      <c r="EU8" s="29">
        <v>974.58</v>
      </c>
      <c r="EV8" s="29">
        <v>1063.56</v>
      </c>
      <c r="EW8" s="29">
        <v>1512.71</v>
      </c>
    </row>
    <row r="9" spans="1:153" ht="15.75" x14ac:dyDescent="0.25">
      <c r="A9" s="28">
        <v>1000</v>
      </c>
      <c r="B9" s="29">
        <v>2012.19</v>
      </c>
      <c r="C9" s="29">
        <v>2304.89</v>
      </c>
      <c r="D9" s="29">
        <v>2734.76</v>
      </c>
      <c r="E9" s="29">
        <v>3000</v>
      </c>
      <c r="F9" s="29">
        <v>4253.05</v>
      </c>
      <c r="H9" s="1"/>
      <c r="I9" s="2"/>
      <c r="J9" s="2"/>
      <c r="K9" s="2"/>
      <c r="L9" s="2"/>
      <c r="M9" s="2"/>
      <c r="ER9" s="28">
        <v>800</v>
      </c>
      <c r="ES9" s="29">
        <v>792.37</v>
      </c>
      <c r="ET9" s="29">
        <v>911.02</v>
      </c>
      <c r="EU9" s="29">
        <v>1080.51</v>
      </c>
      <c r="EV9" s="29">
        <v>1182.2</v>
      </c>
      <c r="EW9" s="29">
        <v>1677.97</v>
      </c>
    </row>
    <row r="10" spans="1:153" ht="15.75" x14ac:dyDescent="0.25">
      <c r="A10" s="28">
        <v>1100</v>
      </c>
      <c r="B10" s="29">
        <v>2204.2800000000002</v>
      </c>
      <c r="C10" s="29">
        <v>2542.69</v>
      </c>
      <c r="D10" s="29">
        <v>3009.15</v>
      </c>
      <c r="E10" s="29">
        <v>3292.68</v>
      </c>
      <c r="F10" s="29">
        <v>4682.92</v>
      </c>
      <c r="H10" s="1"/>
      <c r="I10" s="2"/>
      <c r="J10" s="2"/>
      <c r="K10" s="2"/>
      <c r="L10" s="2"/>
      <c r="M10" s="2"/>
      <c r="ER10" s="28">
        <v>900</v>
      </c>
      <c r="ES10" s="29">
        <v>889.83</v>
      </c>
      <c r="ET10" s="29">
        <v>1025.42</v>
      </c>
      <c r="EU10" s="29">
        <v>1216.0999999999999</v>
      </c>
      <c r="EV10" s="29">
        <v>1330.51</v>
      </c>
      <c r="EW10" s="29">
        <v>1889.83</v>
      </c>
    </row>
    <row r="11" spans="1:153" ht="15.75" x14ac:dyDescent="0.25">
      <c r="A11" s="28">
        <v>1200</v>
      </c>
      <c r="B11" s="29">
        <v>2405.5</v>
      </c>
      <c r="C11" s="29">
        <v>2771.35</v>
      </c>
      <c r="D11" s="29">
        <v>3283.54</v>
      </c>
      <c r="E11" s="29">
        <v>3594.5</v>
      </c>
      <c r="F11" s="29">
        <v>5103.67</v>
      </c>
      <c r="H11" s="1"/>
      <c r="I11" s="2"/>
      <c r="J11" s="2"/>
      <c r="K11" s="2"/>
      <c r="L11" s="2"/>
      <c r="M11" s="2"/>
      <c r="ER11" s="28">
        <v>1000</v>
      </c>
      <c r="ES11" s="29">
        <v>932.2</v>
      </c>
      <c r="ET11" s="29">
        <v>1067.8</v>
      </c>
      <c r="EU11" s="29">
        <v>1266.95</v>
      </c>
      <c r="EV11" s="29">
        <v>1389.83</v>
      </c>
      <c r="EW11" s="29">
        <v>1970.34</v>
      </c>
    </row>
    <row r="12" spans="1:153" ht="15.75" x14ac:dyDescent="0.25">
      <c r="A12" s="28">
        <v>1300</v>
      </c>
      <c r="B12" s="29">
        <v>2533.54</v>
      </c>
      <c r="C12" s="29">
        <v>2908.54</v>
      </c>
      <c r="D12" s="29">
        <v>3457.31</v>
      </c>
      <c r="E12" s="29">
        <v>3777.44</v>
      </c>
      <c r="F12" s="29">
        <v>5368.91</v>
      </c>
      <c r="H12" s="1"/>
      <c r="I12" s="2"/>
      <c r="J12" s="2"/>
      <c r="K12" s="2"/>
      <c r="L12" s="2"/>
      <c r="M12" s="2"/>
      <c r="ER12" s="28">
        <v>1100</v>
      </c>
      <c r="ES12" s="29">
        <v>1021.19</v>
      </c>
      <c r="ET12" s="29">
        <v>1177.97</v>
      </c>
      <c r="EU12" s="29">
        <v>1394.07</v>
      </c>
      <c r="EV12" s="29">
        <v>1525.42</v>
      </c>
      <c r="EW12" s="29">
        <v>2169.4899999999998</v>
      </c>
    </row>
    <row r="13" spans="1:153" ht="15.75" x14ac:dyDescent="0.25">
      <c r="A13" s="28">
        <v>1400</v>
      </c>
      <c r="B13" s="29">
        <v>2725.61</v>
      </c>
      <c r="C13" s="29">
        <v>3137.2</v>
      </c>
      <c r="D13" s="29">
        <v>3722.57</v>
      </c>
      <c r="E13" s="29">
        <v>4070.12</v>
      </c>
      <c r="F13" s="29">
        <v>5780.5</v>
      </c>
      <c r="H13" s="1"/>
      <c r="I13" s="2"/>
      <c r="J13" s="2"/>
      <c r="K13" s="2"/>
      <c r="L13" s="2"/>
      <c r="M13" s="2"/>
      <c r="ER13" s="28">
        <v>1200</v>
      </c>
      <c r="ES13" s="29">
        <v>1114.4100000000001</v>
      </c>
      <c r="ET13" s="29">
        <v>1283.9000000000001</v>
      </c>
      <c r="EU13" s="29">
        <v>1521.19</v>
      </c>
      <c r="EV13" s="29">
        <v>1665.25</v>
      </c>
      <c r="EW13" s="29">
        <v>2364.41</v>
      </c>
    </row>
    <row r="14" spans="1:153" ht="15.75" x14ac:dyDescent="0.25">
      <c r="A14" s="28">
        <v>1500</v>
      </c>
      <c r="B14" s="29">
        <v>2917.67</v>
      </c>
      <c r="C14" s="29">
        <v>3356.7</v>
      </c>
      <c r="D14" s="29">
        <v>3987.81</v>
      </c>
      <c r="E14" s="29">
        <v>4362.8100000000004</v>
      </c>
      <c r="F14" s="29">
        <v>6192.07</v>
      </c>
      <c r="H14" s="1"/>
      <c r="I14" s="2"/>
      <c r="J14" s="2"/>
      <c r="K14" s="2"/>
      <c r="L14" s="2"/>
      <c r="M14" s="2"/>
      <c r="ER14" s="28">
        <v>1300</v>
      </c>
      <c r="ES14" s="29">
        <v>1173.73</v>
      </c>
      <c r="ET14" s="29">
        <v>1347.46</v>
      </c>
      <c r="EU14" s="29">
        <v>1601.69</v>
      </c>
      <c r="EV14" s="29">
        <v>1750</v>
      </c>
      <c r="EW14" s="29">
        <v>2487.29</v>
      </c>
    </row>
    <row r="15" spans="1:153" ht="15.75" x14ac:dyDescent="0.25">
      <c r="A15" s="28">
        <v>1600</v>
      </c>
      <c r="B15" s="29">
        <v>3082.33</v>
      </c>
      <c r="C15" s="29">
        <v>3548.79</v>
      </c>
      <c r="D15" s="29">
        <v>4207.3100000000004</v>
      </c>
      <c r="E15" s="29">
        <v>4600.62</v>
      </c>
      <c r="F15" s="29">
        <v>6539.63</v>
      </c>
      <c r="H15" s="1"/>
      <c r="I15" s="2"/>
      <c r="J15" s="2"/>
      <c r="K15" s="2"/>
      <c r="L15" s="2"/>
      <c r="M15" s="2"/>
      <c r="ER15" s="28">
        <v>1400</v>
      </c>
      <c r="ES15" s="29">
        <v>1262.71</v>
      </c>
      <c r="ET15" s="29">
        <v>1453.39</v>
      </c>
      <c r="EU15" s="29">
        <v>1724.58</v>
      </c>
      <c r="EV15" s="29">
        <v>1885.59</v>
      </c>
      <c r="EW15" s="29">
        <v>2677.97</v>
      </c>
    </row>
    <row r="16" spans="1:153" ht="15.75" x14ac:dyDescent="0.25">
      <c r="A16" s="28">
        <v>1800</v>
      </c>
      <c r="B16" s="29">
        <v>3466.46</v>
      </c>
      <c r="C16" s="29">
        <v>3987.81</v>
      </c>
      <c r="D16" s="29">
        <v>4737.82</v>
      </c>
      <c r="E16" s="29">
        <v>5176.84</v>
      </c>
      <c r="F16" s="29">
        <v>7353.66</v>
      </c>
      <c r="H16" s="1"/>
      <c r="I16" s="2"/>
      <c r="J16" s="2"/>
      <c r="K16" s="2"/>
      <c r="L16" s="2"/>
      <c r="M16" s="2"/>
      <c r="ER16" s="28">
        <v>1500</v>
      </c>
      <c r="ES16" s="29">
        <v>1351.69</v>
      </c>
      <c r="ET16" s="29">
        <v>1555.08</v>
      </c>
      <c r="EU16" s="29">
        <v>1847.46</v>
      </c>
      <c r="EV16" s="29">
        <v>2021.19</v>
      </c>
      <c r="EW16" s="29">
        <v>2868.64</v>
      </c>
    </row>
    <row r="17" spans="1:153" ht="15.75" x14ac:dyDescent="0.25">
      <c r="A17" s="28">
        <v>2000</v>
      </c>
      <c r="B17" s="29">
        <v>3859.77</v>
      </c>
      <c r="C17" s="29">
        <v>4426.84</v>
      </c>
      <c r="D17" s="29">
        <v>5259.15</v>
      </c>
      <c r="E17" s="29">
        <v>5753.04</v>
      </c>
      <c r="F17" s="29">
        <v>8167.69</v>
      </c>
      <c r="H17" s="1"/>
      <c r="I17" s="2"/>
      <c r="J17" s="2"/>
      <c r="K17" s="2"/>
      <c r="L17" s="2"/>
      <c r="M17" s="2"/>
      <c r="ER17" s="28">
        <v>1600</v>
      </c>
      <c r="ES17" s="29">
        <v>1427.97</v>
      </c>
      <c r="ET17" s="29">
        <v>1644.07</v>
      </c>
      <c r="EU17" s="29">
        <v>1949.15</v>
      </c>
      <c r="EV17" s="29">
        <v>2131.36</v>
      </c>
      <c r="EW17" s="29">
        <v>3029.66</v>
      </c>
    </row>
    <row r="18" spans="1:153" ht="15.75" x14ac:dyDescent="0.25">
      <c r="A18" s="28">
        <v>2200</v>
      </c>
      <c r="B18" s="29">
        <v>4152.4399999999996</v>
      </c>
      <c r="C18" s="29">
        <v>4774.38</v>
      </c>
      <c r="D18" s="29">
        <v>5661.58</v>
      </c>
      <c r="E18" s="29">
        <v>6201.22</v>
      </c>
      <c r="F18" s="29">
        <v>8798.7800000000007</v>
      </c>
      <c r="H18" s="1"/>
      <c r="I18" s="2"/>
      <c r="J18" s="2"/>
      <c r="K18" s="2"/>
      <c r="L18" s="2"/>
      <c r="M18" s="2"/>
      <c r="ER18" s="28">
        <v>1800</v>
      </c>
      <c r="ES18" s="29">
        <v>1605.93</v>
      </c>
      <c r="ET18" s="29">
        <v>1847.46</v>
      </c>
      <c r="EU18" s="29">
        <v>2194.92</v>
      </c>
      <c r="EV18" s="29">
        <v>2398.31</v>
      </c>
      <c r="EW18" s="29">
        <v>3406.78</v>
      </c>
    </row>
    <row r="19" spans="1:153" ht="15.75" x14ac:dyDescent="0.25">
      <c r="A19" s="28">
        <v>2400</v>
      </c>
      <c r="B19" s="29">
        <v>4527.45</v>
      </c>
      <c r="C19" s="29">
        <v>5204.28</v>
      </c>
      <c r="D19" s="29">
        <v>6182.93</v>
      </c>
      <c r="E19" s="29">
        <v>6759.16</v>
      </c>
      <c r="F19" s="29">
        <v>9603.65</v>
      </c>
      <c r="H19" s="1"/>
      <c r="I19" s="2"/>
      <c r="J19" s="2"/>
      <c r="K19" s="2"/>
      <c r="L19" s="2"/>
      <c r="M19" s="2"/>
      <c r="ER19" s="28">
        <v>2000</v>
      </c>
      <c r="ES19" s="29">
        <v>1788.14</v>
      </c>
      <c r="ET19" s="29">
        <v>2050.85</v>
      </c>
      <c r="EU19" s="29">
        <v>2436.44</v>
      </c>
      <c r="EV19" s="29">
        <v>2665.25</v>
      </c>
      <c r="EW19" s="29">
        <v>3783.9</v>
      </c>
    </row>
    <row r="20" spans="1:153" ht="15.75" x14ac:dyDescent="0.25">
      <c r="A20" s="28">
        <v>2600</v>
      </c>
      <c r="B20" s="29">
        <v>4911.58</v>
      </c>
      <c r="C20" s="29">
        <v>5643.3</v>
      </c>
      <c r="D20" s="29">
        <v>6695.11</v>
      </c>
      <c r="E20" s="29">
        <v>7326.23</v>
      </c>
      <c r="F20" s="29">
        <v>10399.4</v>
      </c>
      <c r="H20" s="1"/>
      <c r="I20" s="2"/>
      <c r="J20" s="2"/>
      <c r="K20" s="2"/>
      <c r="L20" s="2"/>
      <c r="M20" s="2"/>
      <c r="ER20" s="28">
        <v>2200</v>
      </c>
      <c r="ES20" s="29">
        <v>1923.73</v>
      </c>
      <c r="ET20" s="29">
        <v>2211.86</v>
      </c>
      <c r="EU20" s="29">
        <v>2622.88</v>
      </c>
      <c r="EV20" s="29">
        <v>2872.88</v>
      </c>
      <c r="EW20" s="29">
        <v>4076.27</v>
      </c>
    </row>
    <row r="21" spans="1:153" ht="15.75" x14ac:dyDescent="0.25">
      <c r="A21" s="28">
        <v>2800</v>
      </c>
      <c r="B21" s="29">
        <v>5286.58</v>
      </c>
      <c r="C21" s="29">
        <v>6073.17</v>
      </c>
      <c r="D21" s="29">
        <v>7207.31</v>
      </c>
      <c r="E21" s="29">
        <v>7884.14</v>
      </c>
      <c r="F21" s="29">
        <f t="shared" ref="F3:F22" si="0">ORAN*EW23</f>
        <v>0</v>
      </c>
      <c r="H21" s="1"/>
      <c r="I21" s="2"/>
      <c r="J21" s="2"/>
      <c r="K21" s="2"/>
      <c r="L21" s="2"/>
      <c r="M21" s="3"/>
      <c r="ER21" s="28">
        <v>2400</v>
      </c>
      <c r="ES21" s="29">
        <v>2097.46</v>
      </c>
      <c r="ET21" s="29">
        <v>2411.02</v>
      </c>
      <c r="EU21" s="29">
        <v>2864.41</v>
      </c>
      <c r="EV21" s="29">
        <v>3131.36</v>
      </c>
      <c r="EW21" s="29">
        <v>4449.1499999999996</v>
      </c>
    </row>
    <row r="22" spans="1:153" ht="15.75" x14ac:dyDescent="0.25">
      <c r="A22" s="28">
        <v>3000</v>
      </c>
      <c r="B22" s="29">
        <v>5661.58</v>
      </c>
      <c r="C22" s="29">
        <v>6503.05</v>
      </c>
      <c r="D22" s="29">
        <v>7728.66</v>
      </c>
      <c r="E22" s="29">
        <v>8451.2099999999991</v>
      </c>
      <c r="F22" s="29">
        <f t="shared" si="0"/>
        <v>0</v>
      </c>
      <c r="H22" s="1"/>
      <c r="I22" s="2"/>
      <c r="J22" s="2"/>
      <c r="K22" s="2"/>
      <c r="L22" s="2"/>
      <c r="M22" s="3"/>
      <c r="ER22" s="28">
        <v>2600</v>
      </c>
      <c r="ES22" s="29">
        <v>2275.42</v>
      </c>
      <c r="ET22" s="29">
        <v>2614.41</v>
      </c>
      <c r="EU22" s="29">
        <v>3101.69</v>
      </c>
      <c r="EV22" s="29">
        <v>3394.07</v>
      </c>
      <c r="EW22" s="29">
        <v>4817.8</v>
      </c>
    </row>
    <row r="23" spans="1:153" ht="15.75" x14ac:dyDescent="0.25">
      <c r="ER23" s="28">
        <v>2800</v>
      </c>
      <c r="ES23" s="29">
        <v>2449.15</v>
      </c>
      <c r="ET23" s="29">
        <v>2813.56</v>
      </c>
      <c r="EU23" s="29">
        <v>3338.98</v>
      </c>
      <c r="EV23" s="29">
        <v>3652.54</v>
      </c>
      <c r="EW23" s="30">
        <v>0</v>
      </c>
    </row>
    <row r="24" spans="1:153" ht="15.75" x14ac:dyDescent="0.25">
      <c r="ER24" s="28">
        <v>3000</v>
      </c>
      <c r="ES24" s="29">
        <v>2622.88</v>
      </c>
      <c r="ET24" s="29">
        <v>3012.71</v>
      </c>
      <c r="EU24" s="29">
        <v>3580.51</v>
      </c>
      <c r="EV24" s="29">
        <v>3915.25</v>
      </c>
      <c r="EW24" s="30">
        <v>0</v>
      </c>
    </row>
  </sheetData>
  <sheetProtection algorithmName="SHA-512" hashValue="6fJhUYmHEr7oH7v8icG9FTs33sTH6Rf9rMuO2cxVabigw306MJ8kqTqPjOBoWuJTs3R265EXlK63JsmXd55wNg==" saltValue="C4Jd3oHrDc1JA+nVYuMk8w==" spinCount="100000" sheet="1" objects="1" scenarios="1"/>
  <mergeCells count="3">
    <mergeCell ref="A1:F1"/>
    <mergeCell ref="H1:M1"/>
    <mergeCell ref="ER3:EW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1AF5-F7DF-4D2E-87F4-9D6058FC204E}">
  <dimension ref="A1:O27"/>
  <sheetViews>
    <sheetView workbookViewId="0">
      <selection activeCell="O5" sqref="O5"/>
    </sheetView>
  </sheetViews>
  <sheetFormatPr defaultRowHeight="15" x14ac:dyDescent="0.25"/>
  <cols>
    <col min="1" max="2" width="9.28515625" customWidth="1"/>
    <col min="3" max="3" width="9.7109375" customWidth="1"/>
    <col min="4" max="4" width="12.7109375" customWidth="1"/>
    <col min="5" max="5" width="9.7109375" customWidth="1"/>
    <col min="6" max="6" width="12.7109375" customWidth="1"/>
    <col min="7" max="7" width="9.7109375" customWidth="1"/>
    <col min="8" max="8" width="12.7109375" customWidth="1"/>
    <col min="9" max="9" width="9.7109375" customWidth="1"/>
    <col min="10" max="10" width="12.7109375" customWidth="1"/>
    <col min="11" max="11" width="9.7109375" customWidth="1"/>
    <col min="12" max="12" width="12.7109375" customWidth="1"/>
    <col min="14" max="14" width="18.7109375" customWidth="1"/>
    <col min="15" max="15" width="20.7109375" customWidth="1"/>
  </cols>
  <sheetData>
    <row r="1" spans="1:15" ht="15" customHeight="1" x14ac:dyDescent="0.25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5.7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 x14ac:dyDescent="0.25">
      <c r="A3" s="57" t="s">
        <v>2</v>
      </c>
      <c r="B3" s="58"/>
      <c r="C3" s="52" t="s">
        <v>4</v>
      </c>
      <c r="D3" s="53"/>
      <c r="E3" s="52" t="s">
        <v>5</v>
      </c>
      <c r="F3" s="53"/>
      <c r="G3" s="52" t="s">
        <v>6</v>
      </c>
      <c r="H3" s="53"/>
      <c r="I3" s="52" t="s">
        <v>7</v>
      </c>
      <c r="J3" s="53"/>
      <c r="K3" s="52" t="s">
        <v>8</v>
      </c>
      <c r="L3" s="53"/>
      <c r="N3" s="63" t="s">
        <v>3</v>
      </c>
      <c r="O3" s="65">
        <v>0</v>
      </c>
    </row>
    <row r="4" spans="1:15" ht="15.75" thickBot="1" x14ac:dyDescent="0.3">
      <c r="A4" s="59"/>
      <c r="B4" s="60"/>
      <c r="C4" s="54"/>
      <c r="D4" s="55"/>
      <c r="E4" s="54"/>
      <c r="F4" s="55"/>
      <c r="G4" s="54"/>
      <c r="H4" s="55"/>
      <c r="I4" s="54"/>
      <c r="J4" s="55"/>
      <c r="K4" s="54"/>
      <c r="L4" s="55"/>
      <c r="N4" s="64"/>
      <c r="O4" s="66"/>
    </row>
    <row r="5" spans="1:15" ht="16.5" thickBot="1" x14ac:dyDescent="0.3">
      <c r="A5" s="61"/>
      <c r="B5" s="62"/>
      <c r="C5" s="9" t="s">
        <v>9</v>
      </c>
      <c r="D5" s="11" t="s">
        <v>10</v>
      </c>
      <c r="E5" s="10" t="s">
        <v>9</v>
      </c>
      <c r="F5" s="12" t="s">
        <v>10</v>
      </c>
      <c r="G5" s="9" t="s">
        <v>9</v>
      </c>
      <c r="H5" s="11" t="s">
        <v>10</v>
      </c>
      <c r="I5" s="10" t="s">
        <v>9</v>
      </c>
      <c r="J5" s="12" t="s">
        <v>10</v>
      </c>
      <c r="K5" s="9" t="s">
        <v>9</v>
      </c>
      <c r="L5" s="11" t="s">
        <v>10</v>
      </c>
      <c r="N5" s="4"/>
      <c r="O5" s="4"/>
    </row>
    <row r="6" spans="1:15" x14ac:dyDescent="0.25">
      <c r="A6" s="5">
        <v>400</v>
      </c>
      <c r="B6" s="22" t="s">
        <v>11</v>
      </c>
      <c r="C6" s="6"/>
      <c r="D6" s="7">
        <f>C6*'ÜNMAK FİYAT LİSTESİ'!B3</f>
        <v>0</v>
      </c>
      <c r="E6" s="6"/>
      <c r="F6" s="7">
        <f>E6*'ÜNMAK FİYAT LİSTESİ'!C3</f>
        <v>0</v>
      </c>
      <c r="G6" s="6"/>
      <c r="H6" s="7">
        <f>G6*'ÜNMAK FİYAT LİSTESİ'!D3</f>
        <v>0</v>
      </c>
      <c r="I6" s="6"/>
      <c r="J6" s="7">
        <f>I6*'ÜNMAK FİYAT LİSTESİ'!E3</f>
        <v>0</v>
      </c>
      <c r="K6" s="6"/>
      <c r="L6" s="7">
        <f>K6*'ÜNMAK FİYAT LİSTESİ'!F3</f>
        <v>0</v>
      </c>
      <c r="N6" s="31" t="s">
        <v>12</v>
      </c>
      <c r="O6" s="32">
        <f>D26+F26+H26+J26+L26</f>
        <v>0</v>
      </c>
    </row>
    <row r="7" spans="1:15" x14ac:dyDescent="0.25">
      <c r="A7" s="13">
        <v>500</v>
      </c>
      <c r="B7" s="23" t="s">
        <v>11</v>
      </c>
      <c r="C7" s="14"/>
      <c r="D7" s="15">
        <f>C7*'ÜNMAK FİYAT LİSTESİ'!B4</f>
        <v>0</v>
      </c>
      <c r="E7" s="14"/>
      <c r="F7" s="15">
        <f>E7*'ÜNMAK FİYAT LİSTESİ'!C4</f>
        <v>0</v>
      </c>
      <c r="G7" s="14"/>
      <c r="H7" s="15">
        <f>G7*'ÜNMAK FİYAT LİSTESİ'!D4</f>
        <v>0</v>
      </c>
      <c r="I7" s="14"/>
      <c r="J7" s="15">
        <f>I7*'ÜNMAK FİYAT LİSTESİ'!E4</f>
        <v>0</v>
      </c>
      <c r="K7" s="14"/>
      <c r="L7" s="15">
        <f>K7*'ÜNMAK FİYAT LİSTESİ'!F4</f>
        <v>0</v>
      </c>
      <c r="N7" s="33" t="s">
        <v>13</v>
      </c>
      <c r="O7" s="34">
        <f>(O6*O3)/1</f>
        <v>0</v>
      </c>
    </row>
    <row r="8" spans="1:15" x14ac:dyDescent="0.25">
      <c r="A8" s="5">
        <v>600</v>
      </c>
      <c r="B8" s="22" t="s">
        <v>11</v>
      </c>
      <c r="C8" s="6"/>
      <c r="D8" s="7">
        <f>C8*'ÜNMAK FİYAT LİSTESİ'!B5</f>
        <v>0</v>
      </c>
      <c r="E8" s="6"/>
      <c r="F8" s="7">
        <f>E8*'ÜNMAK FİYAT LİSTESİ'!C5</f>
        <v>0</v>
      </c>
      <c r="G8" s="6"/>
      <c r="H8" s="7">
        <f>G8*'ÜNMAK FİYAT LİSTESİ'!D5</f>
        <v>0</v>
      </c>
      <c r="I8" s="6"/>
      <c r="J8" s="7">
        <f>I8*'ÜNMAK FİYAT LİSTESİ'!E5</f>
        <v>0</v>
      </c>
      <c r="K8" s="6"/>
      <c r="L8" s="7">
        <f>K8*'ÜNMAK FİYAT LİSTESİ'!F5</f>
        <v>0</v>
      </c>
      <c r="N8" s="35" t="s">
        <v>18</v>
      </c>
      <c r="O8" s="36">
        <f>O6-O7</f>
        <v>0</v>
      </c>
    </row>
    <row r="9" spans="1:15" x14ac:dyDescent="0.25">
      <c r="A9" s="13">
        <v>700</v>
      </c>
      <c r="B9" s="23" t="s">
        <v>11</v>
      </c>
      <c r="C9" s="14"/>
      <c r="D9" s="15">
        <f>C9*'ÜNMAK FİYAT LİSTESİ'!B6</f>
        <v>0</v>
      </c>
      <c r="E9" s="14"/>
      <c r="F9" s="15">
        <f>E9*'ÜNMAK FİYAT LİSTESİ'!C6</f>
        <v>0</v>
      </c>
      <c r="G9" s="14"/>
      <c r="H9" s="15">
        <f>G9*'ÜNMAK FİYAT LİSTESİ'!D6</f>
        <v>0</v>
      </c>
      <c r="I9" s="14"/>
      <c r="J9" s="15">
        <f>I9*'ÜNMAK FİYAT LİSTESİ'!E6</f>
        <v>0</v>
      </c>
      <c r="K9" s="14"/>
      <c r="L9" s="15">
        <f>K9*'ÜNMAK FİYAT LİSTESİ'!F6</f>
        <v>0</v>
      </c>
      <c r="N9" s="35" t="s">
        <v>20</v>
      </c>
      <c r="O9" s="36">
        <f>(O8*20)/100</f>
        <v>0</v>
      </c>
    </row>
    <row r="10" spans="1:15" ht="15.75" thickBot="1" x14ac:dyDescent="0.3">
      <c r="A10" s="5">
        <v>800</v>
      </c>
      <c r="B10" s="22" t="s">
        <v>11</v>
      </c>
      <c r="C10" s="6"/>
      <c r="D10" s="7">
        <f>C10*'ÜNMAK FİYAT LİSTESİ'!B7</f>
        <v>0</v>
      </c>
      <c r="E10" s="6"/>
      <c r="F10" s="7">
        <f>E10*'ÜNMAK FİYAT LİSTESİ'!C7</f>
        <v>0</v>
      </c>
      <c r="G10" s="6"/>
      <c r="H10" s="7">
        <f>G10*'ÜNMAK FİYAT LİSTESİ'!D7</f>
        <v>0</v>
      </c>
      <c r="I10" s="6"/>
      <c r="J10" s="7">
        <f>I10*'ÜNMAK FİYAT LİSTESİ'!E7</f>
        <v>0</v>
      </c>
      <c r="K10" s="6"/>
      <c r="L10" s="7">
        <f>K10*'ÜNMAK FİYAT LİSTESİ'!F7</f>
        <v>0</v>
      </c>
      <c r="N10" s="37" t="s">
        <v>19</v>
      </c>
      <c r="O10" s="38">
        <f>O8+O9</f>
        <v>0</v>
      </c>
    </row>
    <row r="11" spans="1:15" x14ac:dyDescent="0.25">
      <c r="A11" s="13">
        <v>900</v>
      </c>
      <c r="B11" s="23" t="s">
        <v>11</v>
      </c>
      <c r="C11" s="14"/>
      <c r="D11" s="15">
        <f>C11*'ÜNMAK FİYAT LİSTESİ'!B8</f>
        <v>0</v>
      </c>
      <c r="E11" s="14"/>
      <c r="F11" s="15">
        <f>E11*'ÜNMAK FİYAT LİSTESİ'!C8</f>
        <v>0</v>
      </c>
      <c r="G11" s="14"/>
      <c r="H11" s="15">
        <f>G11*'ÜNMAK FİYAT LİSTESİ'!D8</f>
        <v>0</v>
      </c>
      <c r="I11" s="14"/>
      <c r="J11" s="15">
        <f>I11*'ÜNMAK FİYAT LİSTESİ'!E8</f>
        <v>0</v>
      </c>
      <c r="K11" s="14"/>
      <c r="L11" s="15">
        <f>K11*'ÜNMAK FİYAT LİSTESİ'!F8</f>
        <v>0</v>
      </c>
      <c r="O11" s="8"/>
    </row>
    <row r="12" spans="1:15" x14ac:dyDescent="0.25">
      <c r="A12" s="5">
        <v>1000</v>
      </c>
      <c r="B12" s="22" t="s">
        <v>11</v>
      </c>
      <c r="C12" s="6"/>
      <c r="D12" s="7">
        <f>C12*'ÜNMAK FİYAT LİSTESİ'!B9</f>
        <v>0</v>
      </c>
      <c r="E12" s="6"/>
      <c r="F12" s="7">
        <f>E12*'ÜNMAK FİYAT LİSTESİ'!C9</f>
        <v>0</v>
      </c>
      <c r="G12" s="6"/>
      <c r="H12" s="7">
        <f>G12*'ÜNMAK FİYAT LİSTESİ'!D9</f>
        <v>0</v>
      </c>
      <c r="I12" s="6"/>
      <c r="J12" s="7">
        <f>I12*'ÜNMAK FİYAT LİSTESİ'!E9</f>
        <v>0</v>
      </c>
      <c r="K12" s="6"/>
      <c r="L12" s="7">
        <f>K12*'ÜNMAK FİYAT LİSTESİ'!F9</f>
        <v>0</v>
      </c>
    </row>
    <row r="13" spans="1:15" x14ac:dyDescent="0.25">
      <c r="A13" s="13">
        <v>1100</v>
      </c>
      <c r="B13" s="23" t="s">
        <v>11</v>
      </c>
      <c r="C13" s="14"/>
      <c r="D13" s="15">
        <f>C13*'ÜNMAK FİYAT LİSTESİ'!B10</f>
        <v>0</v>
      </c>
      <c r="E13" s="14"/>
      <c r="F13" s="15">
        <f>E13*'ÜNMAK FİYAT LİSTESİ'!C10</f>
        <v>0</v>
      </c>
      <c r="G13" s="14"/>
      <c r="H13" s="15">
        <f>G13*'ÜNMAK FİYAT LİSTESİ'!D10</f>
        <v>0</v>
      </c>
      <c r="I13" s="14"/>
      <c r="J13" s="15">
        <f>I13*'ÜNMAK FİYAT LİSTESİ'!E10</f>
        <v>0</v>
      </c>
      <c r="K13" s="14"/>
      <c r="L13" s="15">
        <f>K13*'ÜNMAK FİYAT LİSTESİ'!F10</f>
        <v>0</v>
      </c>
    </row>
    <row r="14" spans="1:15" ht="15.75" thickBot="1" x14ac:dyDescent="0.3">
      <c r="A14" s="5">
        <v>1200</v>
      </c>
      <c r="B14" s="22" t="s">
        <v>11</v>
      </c>
      <c r="C14" s="6"/>
      <c r="D14" s="7">
        <f>C14*'ÜNMAK FİYAT LİSTESİ'!B11</f>
        <v>0</v>
      </c>
      <c r="E14" s="6"/>
      <c r="F14" s="7">
        <f>E14*'ÜNMAK FİYAT LİSTESİ'!C11</f>
        <v>0</v>
      </c>
      <c r="G14" s="6"/>
      <c r="H14" s="7">
        <f>G14*'ÜNMAK FİYAT LİSTESİ'!D11</f>
        <v>0</v>
      </c>
      <c r="I14" s="6"/>
      <c r="J14" s="7">
        <f>I14*'ÜNMAK FİYAT LİSTESİ'!E11</f>
        <v>0</v>
      </c>
      <c r="K14" s="6"/>
      <c r="L14" s="7">
        <f>K14*'ÜNMAK FİYAT LİSTESİ'!F11</f>
        <v>0</v>
      </c>
    </row>
    <row r="15" spans="1:15" x14ac:dyDescent="0.25">
      <c r="A15" s="13">
        <v>1300</v>
      </c>
      <c r="B15" s="23" t="s">
        <v>11</v>
      </c>
      <c r="C15" s="14"/>
      <c r="D15" s="15">
        <f>C15*'ÜNMAK FİYAT LİSTESİ'!B12</f>
        <v>0</v>
      </c>
      <c r="E15" s="14"/>
      <c r="F15" s="15">
        <f>E15*'ÜNMAK FİYAT LİSTESİ'!C12</f>
        <v>0</v>
      </c>
      <c r="G15" s="14"/>
      <c r="H15" s="15">
        <f>G15*'ÜNMAK FİYAT LİSTESİ'!D12</f>
        <v>0</v>
      </c>
      <c r="I15" s="14"/>
      <c r="J15" s="15">
        <f>I15*'ÜNMAK FİYAT LİSTESİ'!E12</f>
        <v>0</v>
      </c>
      <c r="K15" s="14"/>
      <c r="L15" s="15">
        <f>K15*'ÜNMAK FİYAT LİSTESİ'!F12</f>
        <v>0</v>
      </c>
      <c r="N15" s="46" t="s">
        <v>14</v>
      </c>
      <c r="O15" s="47"/>
    </row>
    <row r="16" spans="1:15" x14ac:dyDescent="0.25">
      <c r="A16" s="5">
        <v>1400</v>
      </c>
      <c r="B16" s="22" t="s">
        <v>11</v>
      </c>
      <c r="C16" s="6"/>
      <c r="D16" s="7">
        <f>C16*'ÜNMAK FİYAT LİSTESİ'!B13</f>
        <v>0</v>
      </c>
      <c r="E16" s="6"/>
      <c r="F16" s="7">
        <f>E16*'ÜNMAK FİYAT LİSTESİ'!C13</f>
        <v>0</v>
      </c>
      <c r="G16" s="6"/>
      <c r="H16" s="7">
        <f>G16*'ÜNMAK FİYAT LİSTESİ'!D13</f>
        <v>0</v>
      </c>
      <c r="I16" s="6"/>
      <c r="J16" s="7">
        <f>I16*'ÜNMAK FİYAT LİSTESİ'!E13</f>
        <v>0</v>
      </c>
      <c r="K16" s="6"/>
      <c r="L16" s="7">
        <f>K16*'ÜNMAK FİYAT LİSTESİ'!F13</f>
        <v>0</v>
      </c>
      <c r="N16" s="39" t="s">
        <v>9</v>
      </c>
      <c r="O16" s="40">
        <f>C26+E26+G26+I26+K26</f>
        <v>0</v>
      </c>
    </row>
    <row r="17" spans="1:15" ht="15.75" thickBot="1" x14ac:dyDescent="0.3">
      <c r="A17" s="13">
        <v>1500</v>
      </c>
      <c r="B17" s="23" t="s">
        <v>11</v>
      </c>
      <c r="C17" s="14"/>
      <c r="D17" s="15">
        <f>C17*'ÜNMAK FİYAT LİSTESİ'!B14</f>
        <v>0</v>
      </c>
      <c r="E17" s="14"/>
      <c r="F17" s="15">
        <f>E17*'ÜNMAK FİYAT LİSTESİ'!C14</f>
        <v>0</v>
      </c>
      <c r="G17" s="14"/>
      <c r="H17" s="15">
        <f>G17*'ÜNMAK FİYAT LİSTESİ'!D14</f>
        <v>0</v>
      </c>
      <c r="I17" s="14"/>
      <c r="J17" s="15">
        <f>I17*'ÜNMAK FİYAT LİSTESİ'!E14</f>
        <v>0</v>
      </c>
      <c r="K17" s="14"/>
      <c r="L17" s="15">
        <f>K17*'ÜNMAK FİYAT LİSTESİ'!F14</f>
        <v>0</v>
      </c>
      <c r="N17" s="41" t="s">
        <v>15</v>
      </c>
      <c r="O17" s="42">
        <f>C27+E27+G27+I27+K27</f>
        <v>0</v>
      </c>
    </row>
    <row r="18" spans="1:15" x14ac:dyDescent="0.25">
      <c r="A18" s="5">
        <v>1600</v>
      </c>
      <c r="B18" s="22" t="s">
        <v>11</v>
      </c>
      <c r="C18" s="6"/>
      <c r="D18" s="7">
        <f>C18*'ÜNMAK FİYAT LİSTESİ'!B15</f>
        <v>0</v>
      </c>
      <c r="E18" s="6"/>
      <c r="F18" s="7">
        <f>E18*'ÜNMAK FİYAT LİSTESİ'!C15</f>
        <v>0</v>
      </c>
      <c r="G18" s="6"/>
      <c r="H18" s="7">
        <f>G18*'ÜNMAK FİYAT LİSTESİ'!D15</f>
        <v>0</v>
      </c>
      <c r="I18" s="6"/>
      <c r="J18" s="7">
        <f>I18*'ÜNMAK FİYAT LİSTESİ'!E15</f>
        <v>0</v>
      </c>
      <c r="K18" s="6"/>
      <c r="L18" s="7">
        <f>K18*'ÜNMAK FİYAT LİSTESİ'!F15</f>
        <v>0</v>
      </c>
    </row>
    <row r="19" spans="1:15" x14ac:dyDescent="0.25">
      <c r="A19" s="13">
        <v>1800</v>
      </c>
      <c r="B19" s="23" t="s">
        <v>11</v>
      </c>
      <c r="C19" s="14"/>
      <c r="D19" s="15">
        <f>C19*'ÜNMAK FİYAT LİSTESİ'!B16</f>
        <v>0</v>
      </c>
      <c r="E19" s="14"/>
      <c r="F19" s="15">
        <f>E19*'ÜNMAK FİYAT LİSTESİ'!C16</f>
        <v>0</v>
      </c>
      <c r="G19" s="14"/>
      <c r="H19" s="15">
        <f>G19*'ÜNMAK FİYAT LİSTESİ'!D16</f>
        <v>0</v>
      </c>
      <c r="I19" s="14"/>
      <c r="J19" s="15">
        <f>I19*'ÜNMAK FİYAT LİSTESİ'!E16</f>
        <v>0</v>
      </c>
      <c r="K19" s="14"/>
      <c r="L19" s="15">
        <f>K19*'ÜNMAK FİYAT LİSTESİ'!F16</f>
        <v>0</v>
      </c>
    </row>
    <row r="20" spans="1:15" x14ac:dyDescent="0.25">
      <c r="A20" s="5">
        <v>2000</v>
      </c>
      <c r="B20" s="22" t="s">
        <v>11</v>
      </c>
      <c r="C20" s="6"/>
      <c r="D20" s="7">
        <f>C20*'ÜNMAK FİYAT LİSTESİ'!B17</f>
        <v>0</v>
      </c>
      <c r="E20" s="6"/>
      <c r="F20" s="7">
        <f>E20*'ÜNMAK FİYAT LİSTESİ'!C17</f>
        <v>0</v>
      </c>
      <c r="G20" s="6"/>
      <c r="H20" s="7">
        <f>G20*'ÜNMAK FİYAT LİSTESİ'!D17</f>
        <v>0</v>
      </c>
      <c r="I20" s="6"/>
      <c r="J20" s="7">
        <f>I20*'ÜNMAK FİYAT LİSTESİ'!E17</f>
        <v>0</v>
      </c>
      <c r="K20" s="6"/>
      <c r="L20" s="7">
        <f>K20*'ÜNMAK FİYAT LİSTESİ'!F17</f>
        <v>0</v>
      </c>
    </row>
    <row r="21" spans="1:15" x14ac:dyDescent="0.25">
      <c r="A21" s="13">
        <v>2200</v>
      </c>
      <c r="B21" s="23" t="s">
        <v>11</v>
      </c>
      <c r="C21" s="14"/>
      <c r="D21" s="15">
        <f>C21*'ÜNMAK FİYAT LİSTESİ'!B18</f>
        <v>0</v>
      </c>
      <c r="E21" s="14"/>
      <c r="F21" s="15">
        <f>E21*'ÜNMAK FİYAT LİSTESİ'!C18</f>
        <v>0</v>
      </c>
      <c r="G21" s="14"/>
      <c r="H21" s="15">
        <f>G21*'ÜNMAK FİYAT LİSTESİ'!D18</f>
        <v>0</v>
      </c>
      <c r="I21" s="14"/>
      <c r="J21" s="15">
        <f>I21*'ÜNMAK FİYAT LİSTESİ'!E18</f>
        <v>0</v>
      </c>
      <c r="K21" s="14"/>
      <c r="L21" s="15">
        <f>K21*'ÜNMAK FİYAT LİSTESİ'!F18</f>
        <v>0</v>
      </c>
    </row>
    <row r="22" spans="1:15" x14ac:dyDescent="0.25">
      <c r="A22" s="5">
        <v>2400</v>
      </c>
      <c r="B22" s="22" t="s">
        <v>11</v>
      </c>
      <c r="C22" s="6"/>
      <c r="D22" s="7">
        <f>C22*'ÜNMAK FİYAT LİSTESİ'!B19</f>
        <v>0</v>
      </c>
      <c r="E22" s="6"/>
      <c r="F22" s="7">
        <f>E22*'ÜNMAK FİYAT LİSTESİ'!C19</f>
        <v>0</v>
      </c>
      <c r="G22" s="6"/>
      <c r="H22" s="7">
        <f>G22*'ÜNMAK FİYAT LİSTESİ'!D19</f>
        <v>0</v>
      </c>
      <c r="I22" s="6"/>
      <c r="J22" s="7">
        <f>I22*'ÜNMAK FİYAT LİSTESİ'!E19</f>
        <v>0</v>
      </c>
      <c r="K22" s="6"/>
      <c r="L22" s="7">
        <f>K22*'ÜNMAK FİYAT LİSTESİ'!F19</f>
        <v>0</v>
      </c>
    </row>
    <row r="23" spans="1:15" x14ac:dyDescent="0.25">
      <c r="A23" s="13">
        <v>2600</v>
      </c>
      <c r="B23" s="23" t="s">
        <v>11</v>
      </c>
      <c r="C23" s="14"/>
      <c r="D23" s="15">
        <f>C23*'ÜNMAK FİYAT LİSTESİ'!B20</f>
        <v>0</v>
      </c>
      <c r="E23" s="14"/>
      <c r="F23" s="15">
        <f>E23*'ÜNMAK FİYAT LİSTESİ'!C20</f>
        <v>0</v>
      </c>
      <c r="G23" s="14"/>
      <c r="H23" s="15">
        <f>G23*'ÜNMAK FİYAT LİSTESİ'!D20</f>
        <v>0</v>
      </c>
      <c r="I23" s="14"/>
      <c r="J23" s="15">
        <f>I23*'ÜNMAK FİYAT LİSTESİ'!E20</f>
        <v>0</v>
      </c>
      <c r="K23" s="14"/>
      <c r="L23" s="15">
        <f>K23*'ÜNMAK FİYAT LİSTESİ'!F20</f>
        <v>0</v>
      </c>
    </row>
    <row r="24" spans="1:15" x14ac:dyDescent="0.25">
      <c r="A24" s="5">
        <v>2800</v>
      </c>
      <c r="B24" s="22" t="s">
        <v>11</v>
      </c>
      <c r="C24" s="6"/>
      <c r="D24" s="7">
        <f>C24*'ÜNMAK FİYAT LİSTESİ'!B21</f>
        <v>0</v>
      </c>
      <c r="E24" s="6"/>
      <c r="F24" s="7">
        <f>E24*'ÜNMAK FİYAT LİSTESİ'!C21</f>
        <v>0</v>
      </c>
      <c r="G24" s="6"/>
      <c r="H24" s="7">
        <f>G24*'ÜNMAK FİYAT LİSTESİ'!D21</f>
        <v>0</v>
      </c>
      <c r="I24" s="6"/>
      <c r="J24" s="7">
        <f>I24*'ÜNMAK FİYAT LİSTESİ'!E21</f>
        <v>0</v>
      </c>
      <c r="K24" s="6"/>
      <c r="L24" s="7">
        <f>K24*'ÜNMAK FİYAT LİSTESİ'!F21</f>
        <v>0</v>
      </c>
    </row>
    <row r="25" spans="1:15" ht="15.75" thickBot="1" x14ac:dyDescent="0.3">
      <c r="A25" s="13">
        <v>3000</v>
      </c>
      <c r="B25" s="23" t="s">
        <v>11</v>
      </c>
      <c r="C25" s="14"/>
      <c r="D25" s="15">
        <f>C25*'ÜNMAK FİYAT LİSTESİ'!B22</f>
        <v>0</v>
      </c>
      <c r="E25" s="14"/>
      <c r="F25" s="15">
        <f>E25*'ÜNMAK FİYAT LİSTESİ'!C22</f>
        <v>0</v>
      </c>
      <c r="G25" s="14"/>
      <c r="H25" s="15">
        <f>G25*'ÜNMAK FİYAT LİSTESİ'!D22</f>
        <v>0</v>
      </c>
      <c r="I25" s="14"/>
      <c r="J25" s="15">
        <f>I25*'ÜNMAK FİYAT LİSTESİ'!E22</f>
        <v>0</v>
      </c>
      <c r="K25" s="14"/>
      <c r="L25" s="15">
        <f>K25*'ÜNMAK FİYAT LİSTESİ'!F22</f>
        <v>0</v>
      </c>
    </row>
    <row r="26" spans="1:15" ht="15.75" thickBot="1" x14ac:dyDescent="0.3">
      <c r="A26" s="48" t="s">
        <v>16</v>
      </c>
      <c r="B26" s="49"/>
      <c r="C26" s="16">
        <f t="shared" ref="C26:L26" si="0">SUM(C6:C25)</f>
        <v>0</v>
      </c>
      <c r="D26" s="17">
        <f t="shared" si="0"/>
        <v>0</v>
      </c>
      <c r="E26" s="18">
        <f t="shared" si="0"/>
        <v>0</v>
      </c>
      <c r="F26" s="19">
        <f t="shared" si="0"/>
        <v>0</v>
      </c>
      <c r="G26" s="16">
        <f t="shared" si="0"/>
        <v>0</v>
      </c>
      <c r="H26" s="17">
        <f t="shared" si="0"/>
        <v>0</v>
      </c>
      <c r="I26" s="18">
        <f t="shared" si="0"/>
        <v>0</v>
      </c>
      <c r="J26" s="19">
        <f t="shared" si="0"/>
        <v>0</v>
      </c>
      <c r="K26" s="16">
        <f t="shared" si="0"/>
        <v>0</v>
      </c>
      <c r="L26" s="17">
        <f t="shared" si="0"/>
        <v>0</v>
      </c>
    </row>
    <row r="27" spans="1:15" ht="15.75" thickBot="1" x14ac:dyDescent="0.3">
      <c r="A27" s="50" t="s">
        <v>17</v>
      </c>
      <c r="B27" s="51"/>
      <c r="C27" s="20">
        <f>((A6*C6)+(A7*C7)+(A8*C8)+(A9*C9)+(A10*C10)+(A11*C11)+(A12*C12)+(A13*C13)+(A14*C14)+(A15*C15)+(A16*C16)+(A17*C17)+(A18*C18)+(A19*C19)+(A20*C20)+(A21*C21)+(A22*C22)+(A23*C23)+(A24*C24)+(A25*C25))/1000</f>
        <v>0</v>
      </c>
      <c r="D27" s="21" t="s">
        <v>15</v>
      </c>
      <c r="E27" s="20">
        <f>((A6*E6)+(A7*E7)+(A8*E8)+(A9*E9)+(A10*E10)+(A11*E11)+(A12*E12)+(A13*E13)+(A14*E14)+(A15*E15)+(A16*E16)+(A17*E17)+(A18*E18)+(A19*E19)+(A20*E20)+(A21*E21)+(A22*E22)+(A23*E23)+(A24*E24)+(A25*E25))/1000</f>
        <v>0</v>
      </c>
      <c r="F27" s="21" t="s">
        <v>15</v>
      </c>
      <c r="G27" s="20">
        <f>((A6*G6)+(A7*G7)+(A8*G8)+(A9*G9)+(A10*G10)+(A11*G11)+(A12*G12)+(A13*G13)+(A14*G14)+(A15*G15)+(A16*G16)+(A17*G17)+(A18*G18)+(A19*G19)+(A20*G20)+(A21*G21)+(A22*G22)+(A23*G23)+(A24*G24)+(A25*G25))/1000</f>
        <v>0</v>
      </c>
      <c r="H27" s="21" t="s">
        <v>15</v>
      </c>
      <c r="I27" s="20">
        <f>((A6*I6)+(A7*I7)+(A8*I8)+(A9*I9)+(A10*I10)+(A11*I11)+(A12*I12)+(A13*I13)+(A14*I14)+(A15*I15)+(A16*I16)+(A17*I17)+(A18*I18)+(A19*I19)+(A20*I20)+(A21*I21)+(A22*I22)+(A23*I23)+(A24*I24)+(A25*I25))/1000</f>
        <v>0</v>
      </c>
      <c r="J27" s="21" t="s">
        <v>15</v>
      </c>
      <c r="K27" s="20">
        <f>((A6*K6)+(A7*K7)+(A8*K8)+(A9*K9)+(A10*K10)+(A11*K11)+(A12*K12)+(A13*K13)+(A14*K14)+(A15*K15)+(A16*K16)+(A17*K17)+(A18*K18)+(A19*K19)+(A20*K20)+(A21*K21)+(A22*K22)+(A23*K23)+(A24*K24)+(A25*K25))/1000</f>
        <v>0</v>
      </c>
      <c r="L27" s="21" t="s">
        <v>15</v>
      </c>
    </row>
  </sheetData>
  <sheetProtection algorithmName="SHA-512" hashValue="kjz361EJh9VJ0h8n+kdei06iIcnPpPGXfNs+a6gZaWWG4598y3g2CVC4VMcVS+5NnHkkd8m+A3gTbD67BHNPjQ==" saltValue="g2+PVcKECxrqOhr6F9jDIw==" spinCount="100000" sheet="1" objects="1" scenarios="1"/>
  <mergeCells count="12">
    <mergeCell ref="A1:O2"/>
    <mergeCell ref="A3:B5"/>
    <mergeCell ref="N3:N4"/>
    <mergeCell ref="O3:O4"/>
    <mergeCell ref="C3:D4"/>
    <mergeCell ref="A26:B26"/>
    <mergeCell ref="A27:B27"/>
    <mergeCell ref="N15:O15"/>
    <mergeCell ref="K3:L4"/>
    <mergeCell ref="I3:J4"/>
    <mergeCell ref="G3:H4"/>
    <mergeCell ref="E3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02947-B7EC-4D5E-B848-B4C3F906B1F9}">
  <dimension ref="A1:F22"/>
  <sheetViews>
    <sheetView workbookViewId="0">
      <selection activeCell="D14" sqref="D14"/>
    </sheetView>
  </sheetViews>
  <sheetFormatPr defaultColWidth="13.140625" defaultRowHeight="15" x14ac:dyDescent="0.25"/>
  <cols>
    <col min="1" max="6" width="10.7109375" customWidth="1"/>
    <col min="8" max="8" width="10" customWidth="1"/>
    <col min="9" max="13" width="9.5703125" bestFit="1" customWidth="1"/>
  </cols>
  <sheetData>
    <row r="1" spans="1:6" ht="21" x14ac:dyDescent="0.25">
      <c r="A1" s="67" t="s">
        <v>21</v>
      </c>
      <c r="B1" s="67"/>
      <c r="C1" s="67"/>
      <c r="D1" s="67"/>
      <c r="E1" s="67"/>
      <c r="F1" s="67"/>
    </row>
    <row r="2" spans="1:6" ht="15.75" x14ac:dyDescent="0.25">
      <c r="A2" s="28" t="s">
        <v>1</v>
      </c>
      <c r="B2" s="28">
        <v>300</v>
      </c>
      <c r="C2" s="28">
        <v>400</v>
      </c>
      <c r="D2" s="28">
        <v>500</v>
      </c>
      <c r="E2" s="28">
        <v>600</v>
      </c>
      <c r="F2" s="28">
        <v>900</v>
      </c>
    </row>
    <row r="3" spans="1:6" ht="15.75" x14ac:dyDescent="0.25">
      <c r="A3" s="28">
        <v>400</v>
      </c>
      <c r="B3" s="43">
        <v>649.41541467917693</v>
      </c>
      <c r="C3" s="43">
        <v>725.26818679858741</v>
      </c>
      <c r="D3" s="43">
        <v>842.66251175982279</v>
      </c>
      <c r="E3" s="43">
        <v>945.07032715153935</v>
      </c>
      <c r="F3" s="43">
        <v>1384.4116866369257</v>
      </c>
    </row>
    <row r="4" spans="1:6" ht="15.75" x14ac:dyDescent="0.25">
      <c r="A4" s="28">
        <v>500</v>
      </c>
      <c r="B4" s="44">
        <v>811.7692683489712</v>
      </c>
      <c r="C4" s="44">
        <v>906.55236834566904</v>
      </c>
      <c r="D4" s="44">
        <v>1053.2624093946492</v>
      </c>
      <c r="E4" s="44">
        <v>1181.3050437868596</v>
      </c>
      <c r="F4" s="44">
        <v>1730.5474734487218</v>
      </c>
    </row>
    <row r="5" spans="1:6" ht="15.75" x14ac:dyDescent="0.25">
      <c r="A5" s="28">
        <v>600</v>
      </c>
      <c r="B5" s="43">
        <v>938.23437541807471</v>
      </c>
      <c r="C5" s="43">
        <v>1049.0556698663631</v>
      </c>
      <c r="D5" s="43">
        <v>1218.2454752696224</v>
      </c>
      <c r="E5" s="43">
        <v>1367.9791103545581</v>
      </c>
      <c r="F5" s="43">
        <v>2003.7226215668049</v>
      </c>
    </row>
    <row r="6" spans="1:6" ht="15.75" x14ac:dyDescent="0.25">
      <c r="A6" s="28">
        <v>700</v>
      </c>
      <c r="B6" s="44">
        <v>1094.5410410159575</v>
      </c>
      <c r="C6" s="44">
        <v>1223.8982815107563</v>
      </c>
      <c r="D6" s="44">
        <v>1421.2206575094299</v>
      </c>
      <c r="E6" s="44">
        <v>1595.9318085435646</v>
      </c>
      <c r="F6" s="44">
        <v>2337.7640322347784</v>
      </c>
    </row>
    <row r="7" spans="1:6" ht="15.75" x14ac:dyDescent="0.25">
      <c r="A7" s="28">
        <v>800</v>
      </c>
      <c r="B7" s="43">
        <v>1153.6983156324816</v>
      </c>
      <c r="C7" s="43">
        <v>1283.318477347799</v>
      </c>
      <c r="D7" s="43">
        <v>1490.7633203364103</v>
      </c>
      <c r="E7" s="43">
        <v>1672.1789624937517</v>
      </c>
      <c r="F7" s="43">
        <v>2450.0313933959155</v>
      </c>
    </row>
    <row r="8" spans="1:6" ht="15.75" x14ac:dyDescent="0.25">
      <c r="A8" s="28">
        <v>900</v>
      </c>
      <c r="B8" s="44">
        <v>1297.9106050865414</v>
      </c>
      <c r="C8" s="44">
        <v>1443.7004218637087</v>
      </c>
      <c r="D8" s="44">
        <v>1677.0430050733323</v>
      </c>
      <c r="E8" s="44">
        <v>1881.20133280547</v>
      </c>
      <c r="F8" s="44">
        <v>2756.3346152992522</v>
      </c>
    </row>
    <row r="9" spans="1:6" ht="15.75" x14ac:dyDescent="0.25">
      <c r="A9" s="28">
        <v>1000</v>
      </c>
      <c r="B9" s="45">
        <v>1445</v>
      </c>
      <c r="C9" s="45">
        <v>1605</v>
      </c>
      <c r="D9" s="45">
        <v>1870</v>
      </c>
      <c r="E9" s="45">
        <v>2090.0033985599998</v>
      </c>
      <c r="F9" s="45">
        <v>3070</v>
      </c>
    </row>
    <row r="10" spans="1:6" ht="15.75" x14ac:dyDescent="0.25">
      <c r="A10" s="28">
        <v>1100</v>
      </c>
      <c r="B10" s="44">
        <v>1586.3351839946615</v>
      </c>
      <c r="C10" s="44">
        <v>1764.5957715057878</v>
      </c>
      <c r="D10" s="44">
        <v>2049.7338351574344</v>
      </c>
      <c r="E10" s="44">
        <v>2299.3775340391671</v>
      </c>
      <c r="F10" s="44">
        <v>3368.8095984956667</v>
      </c>
    </row>
    <row r="11" spans="1:6" ht="15.75" x14ac:dyDescent="0.25">
      <c r="A11" s="28">
        <v>1200</v>
      </c>
      <c r="B11" s="43">
        <v>1681.907047652913</v>
      </c>
      <c r="C11" s="43">
        <v>1878.3091993797734</v>
      </c>
      <c r="D11" s="43">
        <v>2183.6921970112976</v>
      </c>
      <c r="E11" s="43">
        <v>2446.0875750881473</v>
      </c>
      <c r="F11" s="43">
        <v>3587.5600539665461</v>
      </c>
    </row>
    <row r="12" spans="1:6" ht="15.75" x14ac:dyDescent="0.25">
      <c r="A12" s="28">
        <v>1300</v>
      </c>
      <c r="B12" s="44">
        <v>1822.1755187992053</v>
      </c>
      <c r="C12" s="44">
        <v>2034.8787861981741</v>
      </c>
      <c r="D12" s="44">
        <v>2365.6336816096746</v>
      </c>
      <c r="E12" s="44">
        <v>2649.9829815997678</v>
      </c>
      <c r="F12" s="44">
        <v>3886.5014816953826</v>
      </c>
    </row>
    <row r="13" spans="1:6" ht="15.75" x14ac:dyDescent="0.25">
      <c r="A13" s="28">
        <v>1400</v>
      </c>
      <c r="B13" s="43">
        <v>1962.312529335238</v>
      </c>
      <c r="C13" s="43">
        <v>2191.4483730165748</v>
      </c>
      <c r="D13" s="43">
        <v>2547.5751662080506</v>
      </c>
      <c r="E13" s="43">
        <v>2853.8783881113877</v>
      </c>
      <c r="F13" s="43">
        <v>4185.4429094242187</v>
      </c>
    </row>
    <row r="14" spans="1:6" ht="15.75" x14ac:dyDescent="0.25">
      <c r="A14" s="28">
        <v>1500</v>
      </c>
      <c r="B14" s="44">
        <v>2102.4495398712711</v>
      </c>
      <c r="C14" s="44">
        <v>2347.8864992247168</v>
      </c>
      <c r="D14" s="44">
        <v>2729.5166508064276</v>
      </c>
      <c r="E14" s="44">
        <v>3057.642334012749</v>
      </c>
      <c r="F14" s="44">
        <v>4484.3843371530547</v>
      </c>
    </row>
    <row r="15" spans="1:6" ht="15.75" x14ac:dyDescent="0.25">
      <c r="A15" s="28">
        <v>1600</v>
      </c>
      <c r="B15" s="43">
        <v>2208.9326341810151</v>
      </c>
      <c r="C15" s="43">
        <v>2465.5437454064713</v>
      </c>
      <c r="D15" s="43">
        <v>2867.418830968058</v>
      </c>
      <c r="E15" s="43">
        <v>3214.8692238824437</v>
      </c>
      <c r="F15" s="43">
        <v>4713.3887202241322</v>
      </c>
    </row>
    <row r="16" spans="1:6" ht="15.75" x14ac:dyDescent="0.25">
      <c r="A16" s="28">
        <v>1800</v>
      </c>
      <c r="B16" s="44">
        <v>2484.9999157247948</v>
      </c>
      <c r="C16" s="44">
        <v>2773.8188764636907</v>
      </c>
      <c r="D16" s="44">
        <v>3225.9119151441951</v>
      </c>
      <c r="E16" s="44">
        <v>3616.7443094440323</v>
      </c>
      <c r="F16" s="44">
        <v>5302.5951754047146</v>
      </c>
    </row>
    <row r="17" spans="1:6" ht="15.75" x14ac:dyDescent="0.25">
      <c r="A17" s="28">
        <v>2000</v>
      </c>
      <c r="B17" s="43">
        <v>2761.1986578788328</v>
      </c>
      <c r="C17" s="43">
        <v>3081.9625469106531</v>
      </c>
      <c r="D17" s="43">
        <v>3584.2735387100734</v>
      </c>
      <c r="E17" s="43">
        <v>4018.4879343953612</v>
      </c>
      <c r="F17" s="43">
        <v>5891.6701699750365</v>
      </c>
    </row>
    <row r="18" spans="1:6" ht="15.75" x14ac:dyDescent="0.25">
      <c r="A18" s="28">
        <v>2200</v>
      </c>
      <c r="B18" s="44">
        <v>2990.8603440012057</v>
      </c>
      <c r="C18" s="44">
        <v>3325.9534395512505</v>
      </c>
      <c r="D18" s="44">
        <v>3889.2621545108204</v>
      </c>
      <c r="E18" s="44">
        <v>4359.7596786275772</v>
      </c>
      <c r="F18" s="44">
        <v>6388.1968949230641</v>
      </c>
    </row>
    <row r="19" spans="1:6" ht="15.75" x14ac:dyDescent="0.25">
      <c r="A19" s="28">
        <v>2400</v>
      </c>
      <c r="B19" s="43">
        <v>3262.852346626958</v>
      </c>
      <c r="C19" s="43">
        <v>3628.3128431468194</v>
      </c>
      <c r="D19" s="43">
        <v>4242.7597354971167</v>
      </c>
      <c r="E19" s="43">
        <v>4756.1134185582896</v>
      </c>
      <c r="F19" s="43">
        <v>6968.9898710470725</v>
      </c>
    </row>
    <row r="20" spans="1:6" ht="15.75" x14ac:dyDescent="0.25">
      <c r="A20" s="28">
        <v>2600</v>
      </c>
      <c r="B20" s="44">
        <v>3534.7128886424521</v>
      </c>
      <c r="C20" s="44">
        <v>3930.6722467423865</v>
      </c>
      <c r="D20" s="44">
        <v>4596.3887770936726</v>
      </c>
      <c r="E20" s="44">
        <v>5152.4671584890002</v>
      </c>
      <c r="F20" s="44">
        <v>7549.6513865608222</v>
      </c>
    </row>
    <row r="21" spans="1:6" ht="15.75" x14ac:dyDescent="0.25">
      <c r="A21" s="28">
        <v>2800</v>
      </c>
      <c r="B21" s="43">
        <v>3806.5734306579452</v>
      </c>
      <c r="C21" s="43">
        <v>4233.0316503379563</v>
      </c>
      <c r="D21" s="43">
        <v>4949.8863580799707</v>
      </c>
      <c r="E21" s="43">
        <v>5548.8208984197126</v>
      </c>
      <c r="F21" s="43">
        <v>8130.4443626848315</v>
      </c>
    </row>
    <row r="22" spans="1:6" ht="15.75" x14ac:dyDescent="0.25">
      <c r="A22" s="28">
        <v>3000</v>
      </c>
      <c r="B22" s="44">
        <v>4078.565433283698</v>
      </c>
      <c r="C22" s="44">
        <v>4535.3910539335247</v>
      </c>
      <c r="D22" s="44">
        <v>5303.5153996765275</v>
      </c>
      <c r="E22" s="44">
        <v>5945.1746383504251</v>
      </c>
      <c r="F22" s="44">
        <v>8711.2373388088381</v>
      </c>
    </row>
  </sheetData>
  <sheetProtection algorithmName="SHA-512" hashValue="IiQOvqUOFBf2uNqlnCf9Zn1sbmJ2C4ijMaD1SunOC3kYCJIqUtXIvMHFNRgk/dqVlPUT2rk9bc99GzBu1ODHWQ==" saltValue="hqv5e5MrZtMh1ltqqSzZug==" spinCount="100000" sheet="1" objects="1" scenarios="1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DD </vt:lpstr>
      <vt:lpstr>DD FİYAT LİSTESİ</vt:lpstr>
      <vt:lpstr>ÜNMAK</vt:lpstr>
      <vt:lpstr>ÜNMAK FİYAT LİSTESİ</vt:lpstr>
      <vt:lpstr>ORAN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YAKUP AKYÜZ</dc:creator>
  <cp:lastModifiedBy>YAKUP AKYÜZ</cp:lastModifiedBy>
  <cp:lastPrinted>2023-09-09T11:00:10Z</cp:lastPrinted>
  <dcterms:created xsi:type="dcterms:W3CDTF">2023-09-09T08:40:34Z</dcterms:created>
  <dcterms:modified xsi:type="dcterms:W3CDTF">2024-04-17T11:46:17Z</dcterms:modified>
</cp:coreProperties>
</file>